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220" windowHeight="8835" activeTab="0"/>
  </bookViews>
  <sheets>
    <sheet name="Ofertowy" sheetId="1" r:id="rId1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<sst xmlns="http://schemas.openxmlformats.org/spreadsheetml/2006/main" count="262" uniqueCount="159">
  <si>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</si>
  <si>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</si>
  <si>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</si>
  <si>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</si>
  <si>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</si>
  <si>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</si>
  <si>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</si>
  <si>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</si>
  <si>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CPV</t>
  </si>
  <si>
    <t>miary</t>
  </si>
  <si>
    <t>jedn.</t>
  </si>
  <si>
    <t xml:space="preserve">I. ROBOTY PRZYGOTOWAWCZE </t>
  </si>
  <si>
    <t>1.</t>
  </si>
  <si>
    <t>Roboty pomiarowe  przy  robotach ziemnych</t>
  </si>
  <si>
    <t>km</t>
  </si>
  <si>
    <t>000-8</t>
  </si>
  <si>
    <t>10.</t>
  </si>
  <si>
    <t>13.</t>
  </si>
  <si>
    <t>3.</t>
  </si>
  <si>
    <t>14.</t>
  </si>
  <si>
    <t>4.</t>
  </si>
  <si>
    <t>17.</t>
  </si>
  <si>
    <t>5.</t>
  </si>
  <si>
    <t>6.</t>
  </si>
  <si>
    <t>000-9</t>
  </si>
  <si>
    <t>7.</t>
  </si>
  <si>
    <t>8.</t>
  </si>
  <si>
    <t>9.</t>
  </si>
  <si>
    <t>11.</t>
  </si>
  <si>
    <t>12.</t>
  </si>
  <si>
    <t>mb</t>
  </si>
  <si>
    <t>15.</t>
  </si>
  <si>
    <t>16.</t>
  </si>
  <si>
    <t xml:space="preserve">    RAZEM WARTOŚĆ ROBÓT</t>
  </si>
  <si>
    <t xml:space="preserve">    RAZEM WARTOŚĆ BRUTTO</t>
  </si>
  <si>
    <t>II. ROBOTY ZIEMNE</t>
  </si>
  <si>
    <t>2.</t>
  </si>
  <si>
    <t xml:space="preserve">    PODATEK VAT ( 23%)</t>
  </si>
  <si>
    <t>18.</t>
  </si>
  <si>
    <t>szt.</t>
  </si>
  <si>
    <t>STWiORB</t>
  </si>
  <si>
    <t xml:space="preserve">Wzmocnienie podłoża z gruntu stabilizowanego </t>
  </si>
  <si>
    <t>Wykonanie warstwy ścieralnej nawierzchni z beto-</t>
  </si>
  <si>
    <t xml:space="preserve">Wykonanie podbudowy pomocniczej z kruszywa </t>
  </si>
  <si>
    <t xml:space="preserve">Wykonanie podbudowy zasadniczej z betonu asfa-  </t>
  </si>
  <si>
    <t>20.</t>
  </si>
  <si>
    <t>22.</t>
  </si>
  <si>
    <t>D-01.01.01.03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</si>
  <si>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</si>
  <si>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</si>
  <si>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D-01.03.02.05a</t>
  </si>
  <si>
    <t>D-01.03.02.04</t>
  </si>
  <si>
    <t>Rozebranie nawierzchni (podbudowy) z kruszywa</t>
  </si>
  <si>
    <t>D-01.03.02.16</t>
  </si>
  <si>
    <t>D-02.01.01.52</t>
  </si>
  <si>
    <t>23.</t>
  </si>
  <si>
    <t>24.</t>
  </si>
  <si>
    <t>25.</t>
  </si>
  <si>
    <t>26.</t>
  </si>
  <si>
    <t>27.</t>
  </si>
  <si>
    <t>28.</t>
  </si>
  <si>
    <t>D-04.05.01.31</t>
  </si>
  <si>
    <t>D-04.04.02.02</t>
  </si>
  <si>
    <t xml:space="preserve">asfaltowym)  o grubości 7 cm po zagęszczeniu </t>
  </si>
  <si>
    <t xml:space="preserve">towegoAC 22P (mieszanka grysowa o lepiszczu </t>
  </si>
  <si>
    <t>D-05.03.05.22</t>
  </si>
  <si>
    <t>ułożonych na podłożu według rysunku z Projektu</t>
  </si>
  <si>
    <t>Wykonanie studzienek ściekowych (kratki uliczne)</t>
  </si>
  <si>
    <t>D-03.02.03.01</t>
  </si>
  <si>
    <t>D-08.01.01.02</t>
  </si>
  <si>
    <t>D-05.03.23.31</t>
  </si>
  <si>
    <t>D-04.01.01.03</t>
  </si>
  <si>
    <t>D-04.02.01.02</t>
  </si>
  <si>
    <t>Wykonanie i zagęszczenie warstwy z piasku</t>
  </si>
  <si>
    <t>warstwy po zagęszczeniu 15 cm</t>
  </si>
  <si>
    <t>w korycie pod zjazdami na całej szerokości, grubość</t>
  </si>
  <si>
    <t>Profilowanie i zagęszczenie podłoża pod warstwy</t>
  </si>
  <si>
    <t>D-04.01.02.01</t>
  </si>
  <si>
    <t>D-04.04.02.01</t>
  </si>
  <si>
    <t>Wykonanie podbudowy z kruszywa łamanego stabili-</t>
  </si>
  <si>
    <t xml:space="preserve">zowanego mechanicznie, grubość warstwy po </t>
  </si>
  <si>
    <t xml:space="preserve">Ustawienie obrzeży betonowych o wymiarach </t>
  </si>
  <si>
    <t>30x8 cm na podsypce piaskowej, spoiny wypeł-</t>
  </si>
  <si>
    <t>nione zaprawą cementową</t>
  </si>
  <si>
    <t>D-08.03.01.02</t>
  </si>
  <si>
    <t>D-04.07.01.34</t>
  </si>
  <si>
    <t>000-0</t>
  </si>
  <si>
    <t>nu asfaltowego AC 8S o grubości 5 cm</t>
  </si>
  <si>
    <t>inwentaryzacja powykonawcza</t>
  </si>
  <si>
    <t>POWIATOWEJ NR 0264 T w m. GRUSZCZYN"</t>
  </si>
  <si>
    <t>m</t>
  </si>
  <si>
    <t>Wykonanie wykopów pod budowę przykanalików oraz studzienek</t>
  </si>
  <si>
    <t>III. ODWODNIENIE DROGI POWIATOWEJ</t>
  </si>
  <si>
    <t>IV. ODBUDOWA NAWIERZCHNI  DROGI POWIATOWEJ</t>
  </si>
  <si>
    <t>V. PODBUDOWA ZJAZDÓW I CHODNIKA</t>
  </si>
  <si>
    <t>dla trasy drogi powiatowej nr 0264 T</t>
  </si>
  <si>
    <t>Rozbiórka nawierzchni z betonu asfaltowego szero-</t>
  </si>
  <si>
    <t xml:space="preserve">kości do 10 cm o grubości 10 cm przez przecięcie </t>
  </si>
  <si>
    <t>piłą całej grubości nawierzchni z betonu asfaltowego</t>
  </si>
  <si>
    <t>stronach drogi</t>
  </si>
  <si>
    <t xml:space="preserve">pod ustawienie krawężników betonowych po obu </t>
  </si>
  <si>
    <t>Rozebranie nawierzchni zjazdu z kostki brukowej</t>
  </si>
  <si>
    <t xml:space="preserve">betonowej (dotyczy zjazdu po stronie lewej)  </t>
  </si>
  <si>
    <t>grubość warstwy do 20 cm pod studzienki sciekowe</t>
  </si>
  <si>
    <t>oraz studzienek ściekowych oraz odwodnienia</t>
  </si>
  <si>
    <t xml:space="preserve">czenia z odwozem poza budowę </t>
  </si>
  <si>
    <t>wzdłuż drogi powiatowej. Ilość robót według wyli-</t>
  </si>
  <si>
    <t xml:space="preserve">Wykonanie kanalizacji deszczowej z rur PE Ø 200 mm </t>
  </si>
  <si>
    <t>cementem (50 kg/m3)</t>
  </si>
  <si>
    <t>ułożonych na podłożu z piasku stabilizowanego</t>
  </si>
  <si>
    <t xml:space="preserve"> (posadowienie przykanalików)</t>
  </si>
  <si>
    <t>Wykonanie przykanalików z rur PE ø 160 mm</t>
  </si>
  <si>
    <t xml:space="preserve">po str. lewej   </t>
  </si>
  <si>
    <r>
      <t xml:space="preserve">Wykonanie studni  rewizyjnych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1200 mm  ty-</t>
    </r>
  </si>
  <si>
    <t>powych w lokalizacji zgodnie z rysunkiem nr 1</t>
  </si>
  <si>
    <t xml:space="preserve"> (Projek Zagospodarowania Terenu)</t>
  </si>
  <si>
    <t xml:space="preserve">typowych według rys. z Projektu </t>
  </si>
  <si>
    <t>średnioziarnistym warstwami po 20 cm</t>
  </si>
  <si>
    <t xml:space="preserve">Zasypka przepustu kanalizacji deszczowej piaskiem </t>
  </si>
  <si>
    <t>ściekowych (10 warstw po 20 cm)</t>
  </si>
  <si>
    <t>cementem o Rm =2,50 Mpa z mieszarek stacjo-</t>
  </si>
  <si>
    <t>narnych o grubości po  20 cm przy studzienkach</t>
  </si>
  <si>
    <t>łamanego kamiennego stabilizowanego  mecha-</t>
  </si>
  <si>
    <t>nicznie o grubości 20 cm (przy studzienkach)</t>
  </si>
  <si>
    <t xml:space="preserve">asfaltowego AC 16W o grubości 6 cm                                                          </t>
  </si>
  <si>
    <t xml:space="preserve">Wykonanie warstwy wiążącej nawierzchni z betonu </t>
  </si>
  <si>
    <t>VI. ELEMENTY ULIC</t>
  </si>
  <si>
    <t>VII. INNE ROBOTY</t>
  </si>
  <si>
    <t>mechanicznie o głębokości koryta 15 cm</t>
  </si>
  <si>
    <t>konstrukcyjne nawierzchni chodnika (mechanicznie)</t>
  </si>
  <si>
    <t>Koryto wykonywane na całej szerokości zjazdów</t>
  </si>
  <si>
    <t>zagęszczeniu 10 cm (pod chodnik)</t>
  </si>
  <si>
    <t>mechanicznie</t>
  </si>
  <si>
    <t xml:space="preserve">konstrukcyjne nawierzchni zjazdów wykonywane </t>
  </si>
  <si>
    <t>Wykonanie podbudowy nawierzchni zjazdów z kru-</t>
  </si>
  <si>
    <t>mechanicznie o grubości 15 cm</t>
  </si>
  <si>
    <t xml:space="preserve">szywa kamiennego łamanego stabilizowanego </t>
  </si>
  <si>
    <t xml:space="preserve">21. </t>
  </si>
  <si>
    <t>Nawierzchnia chodnika z kostki brukowej betono-</t>
  </si>
  <si>
    <t xml:space="preserve">spoiny wypełnione piaskiem </t>
  </si>
  <si>
    <t>wej o grub. 8 cm na podsypce cementowo-piaskowej,</t>
  </si>
  <si>
    <t>drogi powiatowej o wymiarach 20 x 30 cm z wy-</t>
  </si>
  <si>
    <t>niesieniem 12 cm lub 4 cm ponad krawędź na-</t>
  </si>
  <si>
    <t>na ławie betonowej z oporem (C12/15)</t>
  </si>
  <si>
    <t xml:space="preserve">wierzchni drogi powiatowej . Krawężniki ustawione </t>
  </si>
  <si>
    <t xml:space="preserve">Ustawienie krawężników po stronie lewej i prawej </t>
  </si>
  <si>
    <t>Nawierzchnia zjazdów z kostki brukowej betono-</t>
  </si>
  <si>
    <t xml:space="preserve">Wykonanie ścieku przykrawężnikowego z dwóch </t>
  </si>
  <si>
    <t>rzędów kostki brukowej (cegła) na ławie z chude-</t>
  </si>
  <si>
    <t>go betonu (15 cm)</t>
  </si>
  <si>
    <t xml:space="preserve">nawierzchnią drogi masą zalewową </t>
  </si>
  <si>
    <t xml:space="preserve">Wypełnienie szczelin pomiędzy krawężnikami, a </t>
  </si>
  <si>
    <t>D-05.03.04a</t>
  </si>
  <si>
    <r>
      <t xml:space="preserve">KOSZTORYS OFERTOWY DO PROJEKTU BUDOWLANEGO :  </t>
    </r>
    <r>
      <rPr>
        <b/>
        <i/>
        <sz val="9"/>
        <rFont val="Arial CE"/>
        <family val="0"/>
      </rPr>
      <t xml:space="preserve">"BUDOWA CHODNIKA I ODWODNIENIA DROGI </t>
    </r>
  </si>
  <si>
    <t>D-04.02.02.04</t>
  </si>
  <si>
    <t>29.</t>
  </si>
  <si>
    <t>wodociągowych</t>
  </si>
  <si>
    <t xml:space="preserve">Regulacja pionowa studzienek do zaworów </t>
  </si>
  <si>
    <t>D-10.01.05.03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</si>
</sst>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"/>
    <numFmt numFmtId="173" formatCode="0.0000000"/>
  </numFmts>
  <fonts count="36">
    <font>
      <sz val="10"/>
      <name val="Arial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 CE"/>
      <family val="0"/>
    </font>
    <font>
      <sz val="7"/>
      <name val="Arial CE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0" fontId="6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5" fillId="20" borderId="15" xfId="0" applyFont="1" applyFill="1" applyBorder="1" applyAlignment="1">
      <alignment/>
    </xf>
    <xf numFmtId="2" fontId="5" fillId="20" borderId="12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0" xfId="0" applyNumberFormat="1" applyBorder="1" applyAlignment="1">
      <alignment/>
    </xf>
    <xf numFmtId="0" fontId="5" fillId="20" borderId="23" xfId="0" applyFont="1" applyFill="1" applyBorder="1" applyAlignment="1">
      <alignment/>
    </xf>
    <xf numFmtId="0" fontId="7" fillId="0" borderId="23" xfId="0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24" borderId="2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0" fontId="0" fillId="0" borderId="29" xfId="0" applyBorder="1" applyAlignment="1">
      <alignment/>
    </xf>
    <xf numFmtId="2" fontId="0" fillId="0" borderId="18" xfId="0" applyNumberFormat="1" applyBorder="1" applyAlignment="1">
      <alignment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30" xfId="0" applyFont="1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19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17" xfId="0" applyNumberFormat="1" applyBorder="1" applyAlignment="1">
      <alignment/>
    </xf>
    <xf numFmtId="0" fontId="5" fillId="20" borderId="11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0" fontId="0" fillId="0" borderId="11" xfId="0" applyNumberForma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23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164" fontId="0" fillId="0" borderId="24" xfId="0" applyNumberForma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31" xfId="0" applyBorder="1" applyAlignment="1">
      <alignment/>
    </xf>
    <xf numFmtId="0" fontId="4" fillId="0" borderId="19" xfId="0" applyFont="1" applyBorder="1" applyAlignment="1">
      <alignment horizontal="center"/>
    </xf>
    <xf numFmtId="0" fontId="5" fillId="20" borderId="26" xfId="0" applyFont="1" applyFill="1" applyBorder="1" applyAlignment="1">
      <alignment/>
    </xf>
    <xf numFmtId="0" fontId="5" fillId="20" borderId="2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3" fillId="0" borderId="0" xfId="0" applyFont="1" applyAlignment="1">
      <alignment horizontal="center"/>
    </xf>
    <xf numFmtId="164" fontId="0" fillId="0" borderId="2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7" fillId="0" borderId="0" xfId="0" applyFont="1" applyBorder="1" applyAlignment="1">
      <alignment/>
    </xf>
    <xf numFmtId="2" fontId="0" fillId="0" borderId="34" xfId="0" applyNumberFormat="1" applyBorder="1" applyAlignment="1">
      <alignment/>
    </xf>
    <xf numFmtId="0" fontId="1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Border="1" applyAlignment="1">
      <alignment/>
    </xf>
    <xf numFmtId="0" fontId="9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Fill="1" applyBorder="1" applyAlignment="1">
      <alignment/>
    </xf>
    <xf numFmtId="164" fontId="0" fillId="0" borderId="29" xfId="0" applyNumberFormat="1" applyBorder="1" applyAlignment="1">
      <alignment/>
    </xf>
    <xf numFmtId="2" fontId="9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9" fillId="0" borderId="24" xfId="0" applyFont="1" applyFill="1" applyBorder="1" applyAlignment="1">
      <alignment/>
    </xf>
    <xf numFmtId="2" fontId="0" fillId="0" borderId="37" xfId="0" applyNumberFormat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2" fontId="6" fillId="0" borderId="19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44" xfId="0" applyFont="1" applyBorder="1" applyAlignment="1">
      <alignment/>
    </xf>
    <xf numFmtId="0" fontId="1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1" fillId="0" borderId="28" xfId="0" applyFont="1" applyFill="1" applyBorder="1" applyAlignment="1">
      <alignment/>
    </xf>
    <xf numFmtId="2" fontId="0" fillId="0" borderId="35" xfId="0" applyNumberFormat="1" applyBorder="1" applyAlignment="1">
      <alignment/>
    </xf>
    <xf numFmtId="0" fontId="1" fillId="0" borderId="33" xfId="0" applyFont="1" applyBorder="1" applyAlignment="1">
      <alignment/>
    </xf>
    <xf numFmtId="0" fontId="6" fillId="0" borderId="29" xfId="0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47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17" fillId="0" borderId="25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38" xfId="0" applyNumberFormat="1" applyBorder="1" applyAlignment="1">
      <alignment/>
    </xf>
    <xf numFmtId="0" fontId="0" fillId="0" borderId="24" xfId="0" applyFont="1" applyBorder="1" applyAlignment="1">
      <alignment/>
    </xf>
    <xf numFmtId="0" fontId="2" fillId="0" borderId="28" xfId="0" applyFont="1" applyBorder="1" applyAlignment="1">
      <alignment/>
    </xf>
    <xf numFmtId="164" fontId="0" fillId="0" borderId="3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0" fillId="0" borderId="25" xfId="0" applyNumberForma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0" fillId="0" borderId="49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8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21" borderId="12" xfId="0" applyFill="1" applyBorder="1" applyAlignment="1">
      <alignment/>
    </xf>
    <xf numFmtId="0" fontId="2" fillId="0" borderId="48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Border="1" applyAlignment="1">
      <alignment/>
    </xf>
    <xf numFmtId="0" fontId="0" fillId="0" borderId="32" xfId="0" applyFont="1" applyFill="1" applyBorder="1" applyAlignment="1">
      <alignment/>
    </xf>
    <xf numFmtId="165" fontId="0" fillId="0" borderId="49" xfId="0" applyNumberFormat="1" applyBorder="1" applyAlignment="1">
      <alignment/>
    </xf>
    <xf numFmtId="0" fontId="1" fillId="0" borderId="36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0" fontId="5" fillId="20" borderId="13" xfId="0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0" fillId="0" borderId="33" xfId="0" applyFont="1" applyBorder="1" applyAlignment="1">
      <alignment horizontal="left"/>
    </xf>
    <xf numFmtId="164" fontId="0" fillId="0" borderId="49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0" xfId="0" applyFont="1" applyBorder="1" applyAlignment="1">
      <alignment horizontal="left"/>
    </xf>
    <xf numFmtId="164" fontId="0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5" fillId="20" borderId="50" xfId="0" applyNumberFormat="1" applyFont="1" applyFill="1" applyBorder="1" applyAlignment="1">
      <alignment/>
    </xf>
    <xf numFmtId="164" fontId="0" fillId="0" borderId="25" xfId="0" applyNumberFormat="1" applyBorder="1" applyAlignment="1">
      <alignment/>
    </xf>
    <xf numFmtId="0" fontId="1" fillId="0" borderId="51" xfId="0" applyFont="1" applyFill="1" applyBorder="1" applyAlignment="1">
      <alignment/>
    </xf>
    <xf numFmtId="0" fontId="2" fillId="0" borderId="28" xfId="0" applyFont="1" applyBorder="1" applyAlignment="1">
      <alignment/>
    </xf>
    <xf numFmtId="2" fontId="0" fillId="0" borderId="49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2" fontId="9" fillId="0" borderId="0" xfId="0" applyNumberFormat="1" applyFont="1" applyAlignment="1">
      <alignment horizontal="right"/>
    </xf>
    <xf numFmtId="0" fontId="1" fillId="21" borderId="12" xfId="0" applyFont="1" applyFill="1" applyBorder="1" applyAlignment="1">
      <alignment horizontal="left"/>
    </xf>
    <xf numFmtId="0" fontId="0" fillId="21" borderId="11" xfId="0" applyNumberFormat="1" applyFill="1" applyBorder="1" applyAlignment="1">
      <alignment horizontal="left"/>
    </xf>
    <xf numFmtId="0" fontId="0" fillId="21" borderId="11" xfId="0" applyFill="1" applyBorder="1" applyAlignment="1">
      <alignment/>
    </xf>
    <xf numFmtId="2" fontId="0" fillId="21" borderId="12" xfId="0" applyNumberFormat="1" applyFill="1" applyBorder="1" applyAlignment="1">
      <alignment/>
    </xf>
    <xf numFmtId="0" fontId="5" fillId="21" borderId="13" xfId="0" applyFont="1" applyFill="1" applyBorder="1" applyAlignment="1">
      <alignment/>
    </xf>
    <xf numFmtId="0" fontId="0" fillId="0" borderId="47" xfId="0" applyFont="1" applyBorder="1" applyAlignment="1">
      <alignment/>
    </xf>
    <xf numFmtId="0" fontId="1" fillId="0" borderId="33" xfId="0" applyFont="1" applyBorder="1" applyAlignment="1">
      <alignment horizontal="left"/>
    </xf>
    <xf numFmtId="2" fontId="0" fillId="0" borderId="38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1" fillId="21" borderId="10" xfId="0" applyFont="1" applyFill="1" applyBorder="1" applyAlignment="1">
      <alignment horizontal="left"/>
    </xf>
    <xf numFmtId="0" fontId="17" fillId="21" borderId="11" xfId="0" applyFont="1" applyFill="1" applyBorder="1" applyAlignment="1">
      <alignment/>
    </xf>
    <xf numFmtId="0" fontId="17" fillId="0" borderId="42" xfId="0" applyFont="1" applyBorder="1" applyAlignment="1">
      <alignment/>
    </xf>
    <xf numFmtId="165" fontId="0" fillId="0" borderId="24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6" xfId="0" applyFont="1" applyBorder="1" applyAlignment="1">
      <alignment horizontal="center"/>
    </xf>
    <xf numFmtId="2" fontId="0" fillId="0" borderId="52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5"/>
  <sheetViews>
    <sheetView tabSelected="1" view="pageLayout" workbookViewId="0" topLeftCell="A73">
      <selection activeCell="E43" sqref="E43"/>
    </sheetView>
  </sheetViews>
  <sheetFormatPr defaultColWidth="9.140625" defaultRowHeight="12.75"/>
  <cols>
    <col min="1" max="1" width="3.28125" style="0" customWidth="1"/>
    <col min="2" max="2" width="9.421875" style="0" customWidth="1"/>
    <col min="3" max="3" width="6.28125" style="0" customWidth="1"/>
    <col min="4" max="4" width="40.421875" style="0" customWidth="1"/>
    <col min="5" max="5" width="6.421875" style="0" customWidth="1"/>
    <col min="6" max="6" width="8.00390625" style="0" customWidth="1"/>
    <col min="7" max="7" width="7.7109375" style="0" customWidth="1"/>
    <col min="8" max="8" width="10.57421875" style="0" customWidth="1"/>
  </cols>
  <sheetData>
    <row r="2" spans="1:8" ht="12.75">
      <c r="A2" s="220" t="s">
        <v>153</v>
      </c>
      <c r="B2" s="220"/>
      <c r="C2" s="220"/>
      <c r="D2" s="220"/>
      <c r="E2" s="220"/>
      <c r="F2" s="220"/>
      <c r="G2" s="220"/>
      <c r="H2" s="220"/>
    </row>
    <row r="3" spans="1:8" ht="12.75">
      <c r="A3" s="221" t="s">
        <v>89</v>
      </c>
      <c r="B3" s="221"/>
      <c r="C3" s="221"/>
      <c r="D3" s="221"/>
      <c r="E3" s="221"/>
      <c r="F3" s="221"/>
      <c r="G3" s="221"/>
      <c r="H3" s="221"/>
    </row>
    <row r="4" spans="1:8" ht="13.5" thickBot="1">
      <c r="A4" s="59"/>
      <c r="B4" s="59"/>
      <c r="C4" s="59"/>
      <c r="D4" s="59"/>
      <c r="E4" s="59"/>
      <c r="F4" s="59"/>
      <c r="G4" s="59"/>
      <c r="H4" s="59"/>
    </row>
    <row r="5" spans="1:8" ht="12.75">
      <c r="A5" s="87" t="s">
        <v>0</v>
      </c>
      <c r="B5" s="88" t="s">
        <v>1</v>
      </c>
      <c r="C5" s="87" t="s">
        <v>2</v>
      </c>
      <c r="D5" s="89" t="s">
        <v>3</v>
      </c>
      <c r="E5" s="87" t="s">
        <v>4</v>
      </c>
      <c r="F5" s="87" t="s">
        <v>5</v>
      </c>
      <c r="G5" s="87" t="s">
        <v>6</v>
      </c>
      <c r="H5" s="90" t="s">
        <v>7</v>
      </c>
    </row>
    <row r="6" spans="1:8" ht="13.5" thickBot="1">
      <c r="A6" s="91"/>
      <c r="B6" s="92" t="s">
        <v>40</v>
      </c>
      <c r="C6" s="91" t="s">
        <v>8</v>
      </c>
      <c r="D6" s="93"/>
      <c r="E6" s="91" t="s">
        <v>9</v>
      </c>
      <c r="F6" s="91"/>
      <c r="G6" s="91" t="s">
        <v>10</v>
      </c>
      <c r="H6" s="94"/>
    </row>
    <row r="7" spans="1:8" ht="15" thickBot="1">
      <c r="A7" s="2"/>
      <c r="B7" s="44"/>
      <c r="C7" s="4"/>
      <c r="D7" s="5" t="s">
        <v>11</v>
      </c>
      <c r="E7" s="6"/>
      <c r="F7" s="3"/>
      <c r="G7" s="7"/>
      <c r="H7" s="8"/>
    </row>
    <row r="8" spans="1:8" ht="12.75">
      <c r="A8" s="172" t="s">
        <v>12</v>
      </c>
      <c r="B8" s="176" t="s">
        <v>40</v>
      </c>
      <c r="C8" s="9">
        <v>45100</v>
      </c>
      <c r="D8" s="10" t="s">
        <v>13</v>
      </c>
      <c r="E8" s="100" t="s">
        <v>14</v>
      </c>
      <c r="F8" s="175">
        <f>1.848-1.509</f>
        <v>0.3390000000000002</v>
      </c>
      <c r="G8" s="95"/>
      <c r="H8" s="22"/>
    </row>
    <row r="9" spans="1:8" ht="12.75">
      <c r="A9" s="14"/>
      <c r="B9" s="177" t="s">
        <v>47</v>
      </c>
      <c r="C9" s="15" t="s">
        <v>15</v>
      </c>
      <c r="D9" s="52" t="s">
        <v>95</v>
      </c>
      <c r="E9" s="16"/>
      <c r="F9" s="31"/>
      <c r="G9" s="17"/>
      <c r="H9" s="18"/>
    </row>
    <row r="10" spans="1:8" ht="12.75">
      <c r="A10" s="96" t="s">
        <v>36</v>
      </c>
      <c r="B10" s="65" t="s">
        <v>40</v>
      </c>
      <c r="C10" s="24">
        <v>45100</v>
      </c>
      <c r="D10" s="83" t="s">
        <v>96</v>
      </c>
      <c r="E10" s="97" t="s">
        <v>90</v>
      </c>
      <c r="F10" s="130">
        <f>2*339+11*1+10*0.6*2</f>
        <v>701</v>
      </c>
      <c r="G10" s="40"/>
      <c r="H10" s="76"/>
    </row>
    <row r="11" spans="1:8" ht="12.75">
      <c r="A11" s="23"/>
      <c r="B11" s="141" t="s">
        <v>50</v>
      </c>
      <c r="C11" s="24" t="s">
        <v>15</v>
      </c>
      <c r="D11" s="83" t="s">
        <v>97</v>
      </c>
      <c r="E11" s="11"/>
      <c r="F11" s="25"/>
      <c r="G11" s="30"/>
      <c r="H11" s="101"/>
    </row>
    <row r="12" spans="1:8" ht="12.75">
      <c r="A12" s="23"/>
      <c r="B12" s="141"/>
      <c r="C12" s="41"/>
      <c r="D12" s="83" t="s">
        <v>98</v>
      </c>
      <c r="E12" s="11"/>
      <c r="F12" s="25"/>
      <c r="G12" s="30"/>
      <c r="H12" s="101"/>
    </row>
    <row r="13" spans="1:8" ht="12.75">
      <c r="A13" s="23"/>
      <c r="B13" s="141"/>
      <c r="C13" s="41"/>
      <c r="D13" s="83" t="s">
        <v>100</v>
      </c>
      <c r="E13" s="11"/>
      <c r="F13" s="25"/>
      <c r="G13" s="30"/>
      <c r="H13" s="101"/>
    </row>
    <row r="14" spans="1:8" ht="12.75">
      <c r="A14" s="14"/>
      <c r="B14" s="128"/>
      <c r="C14" s="66"/>
      <c r="D14" s="58" t="s">
        <v>99</v>
      </c>
      <c r="E14" s="16"/>
      <c r="F14" s="31"/>
      <c r="G14" s="26"/>
      <c r="H14" s="77"/>
    </row>
    <row r="15" spans="1:8" ht="14.25">
      <c r="A15" s="105" t="s">
        <v>18</v>
      </c>
      <c r="B15" s="110" t="s">
        <v>40</v>
      </c>
      <c r="C15" s="107">
        <v>45100</v>
      </c>
      <c r="D15" s="21" t="s">
        <v>52</v>
      </c>
      <c r="E15" s="98" t="s">
        <v>48</v>
      </c>
      <c r="F15" s="25">
        <f>11*1*0.8</f>
        <v>8.8</v>
      </c>
      <c r="G15" s="30"/>
      <c r="H15" s="76"/>
    </row>
    <row r="16" spans="1:8" ht="12.75">
      <c r="A16" s="28"/>
      <c r="B16" s="111" t="s">
        <v>51</v>
      </c>
      <c r="C16" s="107" t="s">
        <v>15</v>
      </c>
      <c r="D16" s="21" t="s">
        <v>103</v>
      </c>
      <c r="E16" s="11"/>
      <c r="F16" s="25"/>
      <c r="G16" s="30"/>
      <c r="H16" s="101"/>
    </row>
    <row r="17" spans="1:8" ht="12.75">
      <c r="A17" s="14"/>
      <c r="B17" s="102"/>
      <c r="C17" s="109"/>
      <c r="D17" s="67" t="s">
        <v>112</v>
      </c>
      <c r="E17" s="16"/>
      <c r="F17" s="31"/>
      <c r="G17" s="26"/>
      <c r="H17" s="77"/>
    </row>
    <row r="18" spans="1:8" ht="14.25">
      <c r="A18" s="104" t="s">
        <v>20</v>
      </c>
      <c r="B18" s="114" t="s">
        <v>40</v>
      </c>
      <c r="C18" s="108">
        <v>45100</v>
      </c>
      <c r="D18" s="68" t="s">
        <v>101</v>
      </c>
      <c r="E18" s="97" t="s">
        <v>48</v>
      </c>
      <c r="F18" s="130">
        <v>25</v>
      </c>
      <c r="G18" s="85"/>
      <c r="H18" s="78"/>
    </row>
    <row r="19" spans="1:8" ht="13.5" thickBot="1">
      <c r="A19" s="103"/>
      <c r="B19" s="102" t="s">
        <v>53</v>
      </c>
      <c r="C19" s="106" t="s">
        <v>15</v>
      </c>
      <c r="D19" s="67" t="s">
        <v>102</v>
      </c>
      <c r="E19" s="16"/>
      <c r="F19" s="31"/>
      <c r="G19" s="26"/>
      <c r="H19" s="77"/>
    </row>
    <row r="20" spans="1:8" ht="15" thickBot="1">
      <c r="A20" s="2"/>
      <c r="B20" s="3"/>
      <c r="C20" s="4"/>
      <c r="D20" s="5" t="s">
        <v>35</v>
      </c>
      <c r="E20" s="6"/>
      <c r="F20" s="180"/>
      <c r="G20" s="3"/>
      <c r="H20" s="8"/>
    </row>
    <row r="21" spans="1:8" ht="14.25">
      <c r="A21" s="119" t="s">
        <v>22</v>
      </c>
      <c r="B21" s="69" t="s">
        <v>40</v>
      </c>
      <c r="C21" s="9">
        <v>45100</v>
      </c>
      <c r="D21" s="70" t="s">
        <v>91</v>
      </c>
      <c r="E21" s="98" t="s">
        <v>49</v>
      </c>
      <c r="F21" s="181">
        <f>74.5*1*1.5+10*2.2*2*2+11*1*2*2.5</f>
        <v>254.75</v>
      </c>
      <c r="G21" s="179"/>
      <c r="H21" s="79"/>
    </row>
    <row r="22" spans="1:8" ht="12.75">
      <c r="A22" s="23"/>
      <c r="B22" s="120" t="s">
        <v>54</v>
      </c>
      <c r="C22" s="24" t="s">
        <v>15</v>
      </c>
      <c r="D22" s="70" t="s">
        <v>104</v>
      </c>
      <c r="E22" s="11"/>
      <c r="F22" s="159"/>
      <c r="G22" s="134"/>
      <c r="H22" s="76"/>
    </row>
    <row r="23" spans="1:8" ht="12.75">
      <c r="A23" s="23"/>
      <c r="B23" s="72"/>
      <c r="C23" s="24"/>
      <c r="D23" s="81" t="s">
        <v>106</v>
      </c>
      <c r="E23" s="11"/>
      <c r="F23" s="158"/>
      <c r="G23" s="157"/>
      <c r="H23" s="76"/>
    </row>
    <row r="24" spans="1:8" ht="13.5" thickBot="1">
      <c r="A24" s="14"/>
      <c r="B24" s="73"/>
      <c r="C24" s="15"/>
      <c r="D24" s="58" t="s">
        <v>105</v>
      </c>
      <c r="E24" s="31"/>
      <c r="F24" s="178"/>
      <c r="G24" s="129"/>
      <c r="H24" s="80"/>
    </row>
    <row r="25" spans="1:8" ht="15" thickBot="1">
      <c r="A25" s="2"/>
      <c r="B25" s="44"/>
      <c r="C25" s="4"/>
      <c r="D25" s="5" t="s">
        <v>92</v>
      </c>
      <c r="E25" s="6"/>
      <c r="F25" s="3"/>
      <c r="G25" s="7"/>
      <c r="H25" s="8"/>
    </row>
    <row r="26" spans="1:8" ht="12.75">
      <c r="A26" s="182" t="s">
        <v>23</v>
      </c>
      <c r="B26" s="65" t="s">
        <v>40</v>
      </c>
      <c r="C26" s="161">
        <v>45230</v>
      </c>
      <c r="D26" s="21" t="s">
        <v>107</v>
      </c>
      <c r="E26" s="148" t="s">
        <v>30</v>
      </c>
      <c r="F26" s="185">
        <v>74</v>
      </c>
      <c r="G26" s="40"/>
      <c r="H26" s="13"/>
    </row>
    <row r="27" spans="1:8" ht="15">
      <c r="A27" s="54"/>
      <c r="B27" s="125" t="s">
        <v>68</v>
      </c>
      <c r="C27" s="41" t="s">
        <v>15</v>
      </c>
      <c r="D27" s="83" t="s">
        <v>109</v>
      </c>
      <c r="E27" s="11"/>
      <c r="F27" s="25"/>
      <c r="G27" s="30"/>
      <c r="H27" s="23"/>
    </row>
    <row r="28" spans="1:8" ht="15">
      <c r="A28" s="57"/>
      <c r="B28" s="33"/>
      <c r="C28" s="14"/>
      <c r="D28" s="183" t="s">
        <v>108</v>
      </c>
      <c r="E28" s="16"/>
      <c r="F28" s="31"/>
      <c r="G28" s="26"/>
      <c r="H28" s="14"/>
    </row>
    <row r="29" spans="1:8" ht="12.75">
      <c r="A29" s="144" t="s">
        <v>25</v>
      </c>
      <c r="B29" s="65" t="s">
        <v>40</v>
      </c>
      <c r="C29" s="41">
        <v>45230</v>
      </c>
      <c r="D29" s="86" t="s">
        <v>111</v>
      </c>
      <c r="E29" s="98" t="s">
        <v>30</v>
      </c>
      <c r="F29" s="51">
        <f>6*2+3*1+6+15</f>
        <v>36</v>
      </c>
      <c r="G29" s="40"/>
      <c r="H29" s="23"/>
    </row>
    <row r="30" spans="1:8" ht="15">
      <c r="A30" s="54"/>
      <c r="B30" s="125" t="s">
        <v>68</v>
      </c>
      <c r="C30" s="41" t="s">
        <v>15</v>
      </c>
      <c r="D30" s="86" t="s">
        <v>66</v>
      </c>
      <c r="E30" s="11"/>
      <c r="F30" s="25"/>
      <c r="G30" s="30"/>
      <c r="H30" s="23"/>
    </row>
    <row r="31" spans="1:8" ht="15">
      <c r="A31" s="57"/>
      <c r="B31" s="33"/>
      <c r="C31" s="14"/>
      <c r="D31" s="33" t="s">
        <v>110</v>
      </c>
      <c r="E31" s="16"/>
      <c r="F31" s="26"/>
      <c r="G31" s="17"/>
      <c r="H31" s="14"/>
    </row>
    <row r="32" spans="1:8" ht="12.75">
      <c r="A32" s="143" t="s">
        <v>26</v>
      </c>
      <c r="B32" s="65" t="s">
        <v>40</v>
      </c>
      <c r="C32" s="41">
        <v>45230</v>
      </c>
      <c r="D32" s="134" t="s">
        <v>113</v>
      </c>
      <c r="E32" s="97" t="s">
        <v>39</v>
      </c>
      <c r="F32" s="64">
        <v>10</v>
      </c>
      <c r="G32" s="40"/>
      <c r="H32" s="13"/>
    </row>
    <row r="33" spans="1:8" ht="15">
      <c r="A33" s="54"/>
      <c r="B33" s="125" t="s">
        <v>68</v>
      </c>
      <c r="C33" s="41" t="s">
        <v>15</v>
      </c>
      <c r="D33" s="134" t="s">
        <v>114</v>
      </c>
      <c r="E33" s="11"/>
      <c r="F33" s="11"/>
      <c r="G33" s="30"/>
      <c r="H33" s="23"/>
    </row>
    <row r="34" spans="1:8" ht="15">
      <c r="A34" s="54"/>
      <c r="B34" s="42"/>
      <c r="C34" s="14"/>
      <c r="D34" s="134" t="s">
        <v>115</v>
      </c>
      <c r="E34" s="11"/>
      <c r="F34" s="30"/>
      <c r="G34" s="12"/>
      <c r="H34" s="23"/>
    </row>
    <row r="35" spans="1:8" ht="12.75">
      <c r="A35" s="184" t="s">
        <v>27</v>
      </c>
      <c r="B35" s="126" t="s">
        <v>40</v>
      </c>
      <c r="C35" s="41">
        <v>45230</v>
      </c>
      <c r="D35" s="127" t="s">
        <v>67</v>
      </c>
      <c r="E35" s="97" t="s">
        <v>39</v>
      </c>
      <c r="F35" s="133">
        <v>10</v>
      </c>
      <c r="G35" s="82"/>
      <c r="H35" s="62"/>
    </row>
    <row r="36" spans="1:8" ht="13.5" thickBot="1">
      <c r="A36" s="187"/>
      <c r="B36" s="128" t="s">
        <v>68</v>
      </c>
      <c r="C36" s="66" t="s">
        <v>15</v>
      </c>
      <c r="D36" s="129" t="s">
        <v>116</v>
      </c>
      <c r="E36" s="117"/>
      <c r="F36" s="188"/>
      <c r="G36" s="189"/>
      <c r="H36" s="18"/>
    </row>
    <row r="37" spans="1:8" ht="15" thickBot="1">
      <c r="A37" s="2"/>
      <c r="B37" s="44"/>
      <c r="C37" s="4"/>
      <c r="D37" s="5" t="s">
        <v>93</v>
      </c>
      <c r="E37" s="6"/>
      <c r="F37" s="3"/>
      <c r="G37" s="7"/>
      <c r="H37" s="8"/>
    </row>
    <row r="38" spans="1:8" ht="14.25">
      <c r="A38" s="143" t="s">
        <v>16</v>
      </c>
      <c r="B38" s="65" t="s">
        <v>40</v>
      </c>
      <c r="C38" s="24">
        <v>45233</v>
      </c>
      <c r="D38" s="83" t="s">
        <v>118</v>
      </c>
      <c r="E38" s="98" t="s">
        <v>49</v>
      </c>
      <c r="F38" s="61">
        <v>136.1</v>
      </c>
      <c r="G38" s="40"/>
      <c r="H38" s="13"/>
    </row>
    <row r="39" spans="1:8" ht="15">
      <c r="A39" s="57"/>
      <c r="B39" s="128" t="s">
        <v>154</v>
      </c>
      <c r="C39" s="15" t="s">
        <v>86</v>
      </c>
      <c r="D39" s="112" t="s">
        <v>117</v>
      </c>
      <c r="E39" s="16"/>
      <c r="F39" s="16"/>
      <c r="G39" s="26"/>
      <c r="H39" s="14"/>
    </row>
    <row r="40" spans="1:8" ht="14.25">
      <c r="A40" s="96" t="s">
        <v>28</v>
      </c>
      <c r="B40" s="65" t="s">
        <v>40</v>
      </c>
      <c r="C40" s="24">
        <v>45233</v>
      </c>
      <c r="D40" s="21" t="s">
        <v>41</v>
      </c>
      <c r="E40" s="98" t="s">
        <v>48</v>
      </c>
      <c r="F40" s="61">
        <f>11*0.4*0.6</f>
        <v>2.64</v>
      </c>
      <c r="G40" s="40"/>
      <c r="H40" s="13"/>
    </row>
    <row r="41" spans="1:8" ht="12.75">
      <c r="A41" s="23"/>
      <c r="B41" s="120" t="s">
        <v>61</v>
      </c>
      <c r="C41" s="24" t="s">
        <v>24</v>
      </c>
      <c r="D41" s="32" t="s">
        <v>120</v>
      </c>
      <c r="E41" s="11"/>
      <c r="F41" s="11"/>
      <c r="G41" s="30"/>
      <c r="H41" s="23"/>
    </row>
    <row r="42" spans="1:8" ht="15">
      <c r="A42" s="54"/>
      <c r="B42" s="42"/>
      <c r="C42" s="23"/>
      <c r="D42" s="32" t="s">
        <v>121</v>
      </c>
      <c r="E42" s="11"/>
      <c r="F42" s="11"/>
      <c r="G42" s="30"/>
      <c r="H42" s="23"/>
    </row>
    <row r="43" spans="1:8" ht="15">
      <c r="A43" s="57"/>
      <c r="B43" s="33"/>
      <c r="C43" s="14"/>
      <c r="D43" s="132" t="s">
        <v>119</v>
      </c>
      <c r="E43" s="117"/>
      <c r="F43" s="118"/>
      <c r="G43" s="26"/>
      <c r="H43" s="14"/>
    </row>
    <row r="44" spans="1:8" ht="14.25">
      <c r="A44" s="96" t="s">
        <v>29</v>
      </c>
      <c r="B44" s="65" t="s">
        <v>40</v>
      </c>
      <c r="C44" s="24">
        <v>45233</v>
      </c>
      <c r="D44" s="21" t="s">
        <v>43</v>
      </c>
      <c r="E44" s="97" t="s">
        <v>48</v>
      </c>
      <c r="F44" s="64">
        <f>11*0.4*0.6</f>
        <v>2.64</v>
      </c>
      <c r="G44" s="40"/>
      <c r="H44" s="13"/>
    </row>
    <row r="45" spans="1:8" ht="12.75">
      <c r="A45" s="23"/>
      <c r="B45" s="120" t="s">
        <v>62</v>
      </c>
      <c r="C45" s="24" t="s">
        <v>24</v>
      </c>
      <c r="D45" s="70" t="s">
        <v>122</v>
      </c>
      <c r="E45" s="11"/>
      <c r="F45" s="43"/>
      <c r="G45" s="12"/>
      <c r="H45" s="13"/>
    </row>
    <row r="46" spans="1:8" ht="12.75">
      <c r="A46" s="14"/>
      <c r="B46" s="73"/>
      <c r="C46" s="15"/>
      <c r="D46" s="67" t="s">
        <v>123</v>
      </c>
      <c r="E46" s="16"/>
      <c r="F46" s="60"/>
      <c r="G46" s="17"/>
      <c r="H46" s="14"/>
    </row>
    <row r="47" spans="1:8" ht="14.25">
      <c r="A47" s="96" t="s">
        <v>17</v>
      </c>
      <c r="B47" s="65" t="s">
        <v>40</v>
      </c>
      <c r="C47" s="24">
        <v>45233</v>
      </c>
      <c r="D47" s="21" t="s">
        <v>44</v>
      </c>
      <c r="E47" s="97" t="s">
        <v>48</v>
      </c>
      <c r="F47" s="64">
        <f>11*0.4*0.6</f>
        <v>2.64</v>
      </c>
      <c r="G47" s="35"/>
      <c r="H47" s="13"/>
    </row>
    <row r="48" spans="1:8" ht="12.75">
      <c r="A48" s="23"/>
      <c r="B48" s="120" t="s">
        <v>85</v>
      </c>
      <c r="C48" s="24" t="s">
        <v>24</v>
      </c>
      <c r="D48" s="21" t="s">
        <v>64</v>
      </c>
      <c r="E48" s="11"/>
      <c r="F48" s="71"/>
      <c r="G48" s="12"/>
      <c r="H48" s="23"/>
    </row>
    <row r="49" spans="1:8" ht="12.75">
      <c r="A49" s="14"/>
      <c r="B49" s="73"/>
      <c r="C49" s="15"/>
      <c r="D49" s="67" t="s">
        <v>63</v>
      </c>
      <c r="E49" s="16"/>
      <c r="F49" s="191"/>
      <c r="G49" s="17"/>
      <c r="H49" s="14"/>
    </row>
    <row r="50" spans="1:8" ht="14.25">
      <c r="A50" s="96" t="s">
        <v>19</v>
      </c>
      <c r="B50" s="65" t="s">
        <v>40</v>
      </c>
      <c r="C50" s="24">
        <v>45233</v>
      </c>
      <c r="D50" s="122" t="s">
        <v>125</v>
      </c>
      <c r="E50" s="97" t="s">
        <v>48</v>
      </c>
      <c r="F50" s="64">
        <f>11*0.4*0.6</f>
        <v>2.64</v>
      </c>
      <c r="G50" s="40"/>
      <c r="H50" s="13"/>
    </row>
    <row r="51" spans="1:8" ht="13.5" thickBot="1">
      <c r="A51" s="160"/>
      <c r="B51" s="215"/>
      <c r="C51" s="20"/>
      <c r="D51" s="192" t="s">
        <v>124</v>
      </c>
      <c r="E51" s="216"/>
      <c r="F51" s="217"/>
      <c r="G51" s="218"/>
      <c r="H51" s="186"/>
    </row>
    <row r="52" spans="1:8" ht="12.75">
      <c r="A52" s="30"/>
      <c r="B52" s="72"/>
      <c r="C52" s="63"/>
      <c r="D52" s="21"/>
      <c r="E52" s="30"/>
      <c r="F52" s="71"/>
      <c r="G52" s="30"/>
      <c r="H52" s="30"/>
    </row>
    <row r="53" spans="1:8" ht="12.75">
      <c r="A53" s="30"/>
      <c r="B53" s="72"/>
      <c r="C53" s="63"/>
      <c r="D53" s="21"/>
      <c r="E53" s="30"/>
      <c r="F53" s="71"/>
      <c r="G53" s="30"/>
      <c r="H53" s="30"/>
    </row>
    <row r="54" spans="1:8" ht="12.75">
      <c r="A54" s="220" t="s">
        <v>153</v>
      </c>
      <c r="B54" s="220"/>
      <c r="C54" s="220"/>
      <c r="D54" s="220"/>
      <c r="E54" s="220"/>
      <c r="F54" s="220"/>
      <c r="G54" s="220"/>
      <c r="H54" s="220"/>
    </row>
    <row r="55" spans="1:8" ht="12.75">
      <c r="A55" s="221" t="s">
        <v>89</v>
      </c>
      <c r="B55" s="221"/>
      <c r="C55" s="221"/>
      <c r="D55" s="221"/>
      <c r="E55" s="221"/>
      <c r="F55" s="221"/>
      <c r="G55" s="221"/>
      <c r="H55" s="221"/>
    </row>
    <row r="56" spans="1:8" ht="13.5" thickBot="1">
      <c r="A56" s="59"/>
      <c r="B56" s="59"/>
      <c r="C56" s="59"/>
      <c r="D56" s="59"/>
      <c r="E56" s="59"/>
      <c r="F56" s="59"/>
      <c r="G56" s="59"/>
      <c r="H56" s="59"/>
    </row>
    <row r="57" spans="1:8" ht="12.75">
      <c r="A57" s="87" t="s">
        <v>0</v>
      </c>
      <c r="B57" s="88" t="s">
        <v>1</v>
      </c>
      <c r="C57" s="87" t="s">
        <v>2</v>
      </c>
      <c r="D57" s="89" t="s">
        <v>3</v>
      </c>
      <c r="E57" s="87" t="s">
        <v>4</v>
      </c>
      <c r="F57" s="87" t="s">
        <v>5</v>
      </c>
      <c r="G57" s="87" t="s">
        <v>6</v>
      </c>
      <c r="H57" s="90" t="s">
        <v>7</v>
      </c>
    </row>
    <row r="58" spans="1:8" ht="13.5" thickBot="1">
      <c r="A58" s="91"/>
      <c r="B58" s="92" t="s">
        <v>40</v>
      </c>
      <c r="C58" s="91" t="s">
        <v>8</v>
      </c>
      <c r="D58" s="115"/>
      <c r="E58" s="91" t="s">
        <v>9</v>
      </c>
      <c r="F58" s="91"/>
      <c r="G58" s="91" t="s">
        <v>10</v>
      </c>
      <c r="H58" s="116"/>
    </row>
    <row r="59" spans="1:8" ht="14.25">
      <c r="A59" s="96" t="s">
        <v>31</v>
      </c>
      <c r="B59" s="65" t="s">
        <v>40</v>
      </c>
      <c r="C59" s="24">
        <v>45233</v>
      </c>
      <c r="D59" s="21" t="s">
        <v>42</v>
      </c>
      <c r="E59" s="98" t="s">
        <v>48</v>
      </c>
      <c r="F59" s="40">
        <v>2.64</v>
      </c>
      <c r="G59" s="35"/>
      <c r="H59" s="13"/>
    </row>
    <row r="60" spans="1:8" ht="13.5" thickBot="1">
      <c r="A60" s="39"/>
      <c r="B60" s="123" t="s">
        <v>65</v>
      </c>
      <c r="C60" s="20" t="s">
        <v>24</v>
      </c>
      <c r="D60" s="74" t="s">
        <v>87</v>
      </c>
      <c r="E60" s="27"/>
      <c r="F60" s="75"/>
      <c r="G60" s="53"/>
      <c r="H60" s="14"/>
    </row>
    <row r="61" spans="1:8" ht="15" thickBot="1">
      <c r="A61" s="2"/>
      <c r="B61" s="190"/>
      <c r="C61" s="19"/>
      <c r="D61" s="5" t="s">
        <v>94</v>
      </c>
      <c r="E61" s="55"/>
      <c r="F61" s="56"/>
      <c r="G61" s="7"/>
      <c r="H61" s="8"/>
    </row>
    <row r="62" spans="1:8" ht="14.25">
      <c r="A62" s="142" t="s">
        <v>32</v>
      </c>
      <c r="B62" s="65" t="s">
        <v>40</v>
      </c>
      <c r="C62" s="9">
        <v>45233</v>
      </c>
      <c r="D62" s="152" t="s">
        <v>130</v>
      </c>
      <c r="E62" s="148" t="s">
        <v>48</v>
      </c>
      <c r="F62" s="194">
        <f>19.2+14.25+31.9+15.3+20.6+16.9+36+18.5+14.3+22.8+23.3</f>
        <v>233.05000000000004</v>
      </c>
      <c r="G62" s="40"/>
      <c r="H62" s="22"/>
    </row>
    <row r="63" spans="1:8" ht="15">
      <c r="A63" s="57"/>
      <c r="B63" s="128" t="s">
        <v>71</v>
      </c>
      <c r="C63" s="15" t="s">
        <v>24</v>
      </c>
      <c r="D63" s="193" t="s">
        <v>128</v>
      </c>
      <c r="E63" s="16"/>
      <c r="F63" s="31"/>
      <c r="G63" s="26"/>
      <c r="H63" s="14"/>
    </row>
    <row r="64" spans="1:8" ht="14.25">
      <c r="A64" s="168" t="s">
        <v>21</v>
      </c>
      <c r="B64" s="126" t="s">
        <v>40</v>
      </c>
      <c r="C64" s="169">
        <v>45233</v>
      </c>
      <c r="D64" s="170" t="s">
        <v>76</v>
      </c>
      <c r="E64" s="97" t="s">
        <v>48</v>
      </c>
      <c r="F64" s="195">
        <f>294*1.8-11*(5*1.5+1*1)-2*5*1.5</f>
        <v>420.70000000000005</v>
      </c>
      <c r="G64" s="113"/>
      <c r="H64" s="62"/>
    </row>
    <row r="65" spans="1:8" ht="15">
      <c r="A65" s="57"/>
      <c r="B65" s="128" t="s">
        <v>77</v>
      </c>
      <c r="C65" s="15" t="s">
        <v>24</v>
      </c>
      <c r="D65" s="193" t="s">
        <v>129</v>
      </c>
      <c r="E65" s="16"/>
      <c r="F65" s="16"/>
      <c r="G65" s="26"/>
      <c r="H65" s="14"/>
    </row>
    <row r="66" spans="1:8" ht="14.25">
      <c r="A66" s="144" t="s">
        <v>38</v>
      </c>
      <c r="B66" s="65" t="s">
        <v>40</v>
      </c>
      <c r="C66" s="24">
        <v>45233</v>
      </c>
      <c r="D66" s="153" t="s">
        <v>79</v>
      </c>
      <c r="E66" s="97" t="s">
        <v>48</v>
      </c>
      <c r="F66" s="130">
        <f>294*1.5-11*(5*1.5+1*1)-2*5*1.5</f>
        <v>332.5</v>
      </c>
      <c r="G66" s="137"/>
      <c r="H66" s="151"/>
    </row>
    <row r="67" spans="1:8" ht="12.75">
      <c r="A67" s="145"/>
      <c r="B67" s="141" t="s">
        <v>78</v>
      </c>
      <c r="C67" s="24" t="s">
        <v>24</v>
      </c>
      <c r="D67" s="155" t="s">
        <v>80</v>
      </c>
      <c r="E67" s="11"/>
      <c r="F67" s="25"/>
      <c r="G67" s="30"/>
      <c r="H67" s="13"/>
    </row>
    <row r="68" spans="1:8" ht="12.75">
      <c r="A68" s="146"/>
      <c r="B68" s="138"/>
      <c r="C68" s="15"/>
      <c r="D68" s="156" t="s">
        <v>131</v>
      </c>
      <c r="E68" s="16"/>
      <c r="F68" s="31"/>
      <c r="G68" s="26"/>
      <c r="H68" s="18"/>
    </row>
    <row r="69" spans="1:8" ht="14.25">
      <c r="A69" s="145">
        <v>19</v>
      </c>
      <c r="B69" s="65" t="s">
        <v>40</v>
      </c>
      <c r="C69" s="24">
        <v>45233</v>
      </c>
      <c r="D69" s="29" t="s">
        <v>76</v>
      </c>
      <c r="E69" s="97" t="s">
        <v>48</v>
      </c>
      <c r="F69" s="64">
        <f>19.2+14.25+31.9+15.3+20.6+16.9+36+18.5+14.3+22.8+23.3</f>
        <v>233.05000000000004</v>
      </c>
      <c r="G69" s="30"/>
      <c r="H69" s="13"/>
    </row>
    <row r="70" spans="1:8" ht="12.75">
      <c r="A70" s="145"/>
      <c r="B70" s="141" t="s">
        <v>77</v>
      </c>
      <c r="C70" s="24" t="s">
        <v>24</v>
      </c>
      <c r="D70" s="29" t="s">
        <v>133</v>
      </c>
      <c r="E70" s="11"/>
      <c r="F70" s="11"/>
      <c r="G70" s="30"/>
      <c r="H70" s="13"/>
    </row>
    <row r="71" spans="1:8" ht="12.75">
      <c r="A71" s="146"/>
      <c r="B71" s="138"/>
      <c r="C71" s="15"/>
      <c r="D71" s="156" t="s">
        <v>132</v>
      </c>
      <c r="E71" s="16"/>
      <c r="F71" s="16"/>
      <c r="G71" s="26"/>
      <c r="H71" s="18"/>
    </row>
    <row r="72" spans="1:8" ht="14.25">
      <c r="A72" s="143" t="s">
        <v>45</v>
      </c>
      <c r="B72" s="65" t="s">
        <v>40</v>
      </c>
      <c r="C72" s="24">
        <v>45233</v>
      </c>
      <c r="D72" s="131" t="s">
        <v>73</v>
      </c>
      <c r="E72" s="97" t="s">
        <v>48</v>
      </c>
      <c r="F72" s="130">
        <f>19.2+14.25+31.9+15.3+20.6+16.9+36+18.5+14.3+22.8+23.3</f>
        <v>233.05000000000004</v>
      </c>
      <c r="G72" s="1"/>
      <c r="H72" s="13"/>
    </row>
    <row r="73" spans="1:8" ht="12.75">
      <c r="A73" s="139"/>
      <c r="B73" s="141" t="s">
        <v>72</v>
      </c>
      <c r="C73" s="24" t="s">
        <v>24</v>
      </c>
      <c r="D73" s="153" t="s">
        <v>75</v>
      </c>
      <c r="E73" s="149"/>
      <c r="F73" s="149"/>
      <c r="G73" s="135"/>
      <c r="H73" s="139"/>
    </row>
    <row r="74" spans="1:8" ht="12.75">
      <c r="A74" s="140"/>
      <c r="B74" s="136"/>
      <c r="C74" s="140"/>
      <c r="D74" s="154" t="s">
        <v>74</v>
      </c>
      <c r="E74" s="150"/>
      <c r="F74" s="150"/>
      <c r="G74" s="136"/>
      <c r="H74" s="140"/>
    </row>
    <row r="75" spans="1:8" ht="14.25">
      <c r="A75" s="144" t="s">
        <v>137</v>
      </c>
      <c r="B75" s="65" t="s">
        <v>40</v>
      </c>
      <c r="C75" s="24">
        <v>45233</v>
      </c>
      <c r="D75" s="83" t="s">
        <v>134</v>
      </c>
      <c r="E75" s="97" t="s">
        <v>48</v>
      </c>
      <c r="F75" s="84">
        <f>18.15+13.5+31+14.5+19.5+16+35+17.5+13.5+21.5+22</f>
        <v>222.15</v>
      </c>
      <c r="G75" s="199"/>
      <c r="H75" s="151"/>
    </row>
    <row r="76" spans="1:8" ht="12.75">
      <c r="A76" s="145"/>
      <c r="B76" s="141" t="s">
        <v>78</v>
      </c>
      <c r="C76" s="24" t="s">
        <v>24</v>
      </c>
      <c r="D76" s="50" t="s">
        <v>136</v>
      </c>
      <c r="E76" s="11"/>
      <c r="F76" s="25"/>
      <c r="G76" s="30"/>
      <c r="H76" s="13"/>
    </row>
    <row r="77" spans="1:8" ht="13.5" thickBot="1">
      <c r="A77" s="145"/>
      <c r="B77" s="196"/>
      <c r="C77" s="24"/>
      <c r="D77" s="155" t="s">
        <v>135</v>
      </c>
      <c r="E77" s="11"/>
      <c r="F77" s="11"/>
      <c r="G77" s="30"/>
      <c r="H77" s="13"/>
    </row>
    <row r="78" spans="1:8" ht="15" thickBot="1">
      <c r="A78" s="200"/>
      <c r="B78" s="201"/>
      <c r="C78" s="163"/>
      <c r="D78" s="5" t="s">
        <v>126</v>
      </c>
      <c r="E78" s="6"/>
      <c r="F78" s="204"/>
      <c r="G78" s="202"/>
      <c r="H78" s="203"/>
    </row>
    <row r="79" spans="1:8" ht="12.75">
      <c r="A79" s="197" t="s">
        <v>46</v>
      </c>
      <c r="B79" s="45" t="s">
        <v>40</v>
      </c>
      <c r="C79" s="9">
        <v>45233</v>
      </c>
      <c r="D79" s="29" t="s">
        <v>145</v>
      </c>
      <c r="E79" s="148" t="s">
        <v>30</v>
      </c>
      <c r="F79" s="194">
        <f>339+294+10</f>
        <v>643</v>
      </c>
      <c r="G79" s="30"/>
      <c r="H79" s="22"/>
    </row>
    <row r="80" spans="1:8" ht="12.75">
      <c r="A80" s="145"/>
      <c r="B80" s="124" t="s">
        <v>69</v>
      </c>
      <c r="C80" s="24" t="s">
        <v>86</v>
      </c>
      <c r="D80" s="29" t="s">
        <v>141</v>
      </c>
      <c r="E80" s="25"/>
      <c r="F80" s="25"/>
      <c r="G80" s="30"/>
      <c r="H80" s="13"/>
    </row>
    <row r="81" spans="1:8" ht="12.75">
      <c r="A81" s="145"/>
      <c r="B81" s="124"/>
      <c r="C81" s="24"/>
      <c r="D81" s="29" t="s">
        <v>142</v>
      </c>
      <c r="E81" s="25"/>
      <c r="F81" s="25"/>
      <c r="G81" s="30"/>
      <c r="H81" s="13"/>
    </row>
    <row r="82" spans="1:8" ht="12.75">
      <c r="A82" s="145"/>
      <c r="B82" s="196"/>
      <c r="C82" s="24"/>
      <c r="D82" s="173" t="s">
        <v>144</v>
      </c>
      <c r="E82" s="25"/>
      <c r="F82" s="25"/>
      <c r="G82" s="30"/>
      <c r="H82" s="13"/>
    </row>
    <row r="83" spans="1:8" ht="12.75">
      <c r="A83" s="146"/>
      <c r="B83" s="138"/>
      <c r="C83" s="15"/>
      <c r="D83" s="165" t="s">
        <v>143</v>
      </c>
      <c r="E83" s="16"/>
      <c r="F83" s="16"/>
      <c r="G83" s="26"/>
      <c r="H83" s="18"/>
    </row>
    <row r="84" spans="1:8" ht="14.25">
      <c r="A84" s="143" t="s">
        <v>55</v>
      </c>
      <c r="B84" s="65" t="s">
        <v>40</v>
      </c>
      <c r="C84" s="41">
        <v>45233</v>
      </c>
      <c r="D84" s="166" t="s">
        <v>138</v>
      </c>
      <c r="E84" s="97" t="s">
        <v>48</v>
      </c>
      <c r="F84" s="64">
        <f>294*1.5-11*(5*1.5+1*1)-2*5*1.5</f>
        <v>332.5</v>
      </c>
      <c r="G84" s="40"/>
      <c r="H84" s="13"/>
    </row>
    <row r="85" spans="1:8" ht="15">
      <c r="A85" s="54"/>
      <c r="B85" s="141" t="s">
        <v>70</v>
      </c>
      <c r="C85" s="41" t="s">
        <v>24</v>
      </c>
      <c r="D85" s="164" t="s">
        <v>140</v>
      </c>
      <c r="E85" s="11"/>
      <c r="F85" s="11"/>
      <c r="G85" s="30"/>
      <c r="H85" s="23"/>
    </row>
    <row r="86" spans="1:8" ht="15">
      <c r="A86" s="57"/>
      <c r="B86" s="33"/>
      <c r="C86" s="14"/>
      <c r="D86" s="132" t="s">
        <v>139</v>
      </c>
      <c r="E86" s="16"/>
      <c r="F86" s="16"/>
      <c r="G86" s="26"/>
      <c r="H86" s="14"/>
    </row>
    <row r="87" spans="1:8" ht="14.25">
      <c r="A87" s="143" t="s">
        <v>56</v>
      </c>
      <c r="B87" s="65" t="s">
        <v>40</v>
      </c>
      <c r="C87" s="41">
        <v>45233</v>
      </c>
      <c r="D87" s="131" t="s">
        <v>146</v>
      </c>
      <c r="E87" s="162" t="s">
        <v>48</v>
      </c>
      <c r="F87" s="219">
        <f>13.25+12+26.5+14.5+14+12+24+14+11.5+13.5+11</f>
        <v>166.25</v>
      </c>
      <c r="G87" s="137"/>
      <c r="H87" s="151"/>
    </row>
    <row r="88" spans="1:8" ht="15">
      <c r="A88" s="54"/>
      <c r="B88" s="141" t="s">
        <v>70</v>
      </c>
      <c r="C88" s="41" t="s">
        <v>24</v>
      </c>
      <c r="D88" s="173" t="s">
        <v>140</v>
      </c>
      <c r="E88" s="12"/>
      <c r="F88" s="11"/>
      <c r="G88" s="30"/>
      <c r="H88" s="13"/>
    </row>
    <row r="89" spans="1:8" ht="12.75">
      <c r="A89" s="146"/>
      <c r="B89" s="138"/>
      <c r="C89" s="15"/>
      <c r="D89" s="156" t="s">
        <v>139</v>
      </c>
      <c r="E89" s="16"/>
      <c r="F89" s="16"/>
      <c r="G89" s="26"/>
      <c r="H89" s="18"/>
    </row>
    <row r="90" spans="1:8" ht="12.75">
      <c r="A90" s="143" t="s">
        <v>57</v>
      </c>
      <c r="B90" s="65" t="s">
        <v>40</v>
      </c>
      <c r="C90" s="24">
        <v>45233</v>
      </c>
      <c r="D90" s="147" t="s">
        <v>81</v>
      </c>
      <c r="E90" s="97" t="s">
        <v>30</v>
      </c>
      <c r="F90" s="64">
        <f>294+7+2+3+2.5+4.5+3+4+4+2+5+6</f>
        <v>337</v>
      </c>
      <c r="G90" s="1"/>
      <c r="H90" s="13"/>
    </row>
    <row r="91" spans="1:8" ht="12.75">
      <c r="A91" s="145"/>
      <c r="B91" s="141" t="s">
        <v>84</v>
      </c>
      <c r="C91" s="24" t="s">
        <v>86</v>
      </c>
      <c r="D91" s="147" t="s">
        <v>82</v>
      </c>
      <c r="E91" s="25"/>
      <c r="F91" s="25"/>
      <c r="H91" s="13"/>
    </row>
    <row r="92" spans="1:8" ht="12.75">
      <c r="A92" s="146"/>
      <c r="B92" s="128"/>
      <c r="C92" s="15"/>
      <c r="D92" s="167" t="s">
        <v>83</v>
      </c>
      <c r="E92" s="31"/>
      <c r="F92" s="31"/>
      <c r="G92" s="26"/>
      <c r="H92" s="18"/>
    </row>
    <row r="93" spans="1:8" ht="12.75">
      <c r="A93" s="206" t="s">
        <v>58</v>
      </c>
      <c r="B93" s="65" t="s">
        <v>40</v>
      </c>
      <c r="C93" s="24">
        <v>45233</v>
      </c>
      <c r="D93" s="205" t="s">
        <v>147</v>
      </c>
      <c r="E93" s="208"/>
      <c r="F93" s="207"/>
      <c r="G93" s="85"/>
      <c r="H93" s="62"/>
    </row>
    <row r="94" spans="1:8" ht="12.75">
      <c r="A94" s="145"/>
      <c r="B94" s="141" t="s">
        <v>84</v>
      </c>
      <c r="C94" s="24" t="s">
        <v>86</v>
      </c>
      <c r="D94" s="171" t="s">
        <v>148</v>
      </c>
      <c r="E94" s="131"/>
      <c r="F94" s="131"/>
      <c r="G94" s="30"/>
      <c r="H94" s="13"/>
    </row>
    <row r="95" spans="1:8" ht="15" thickBot="1">
      <c r="A95" s="145"/>
      <c r="B95" s="141"/>
      <c r="C95" s="24"/>
      <c r="D95" s="147" t="s">
        <v>149</v>
      </c>
      <c r="E95" s="121" t="s">
        <v>48</v>
      </c>
      <c r="F95" s="181">
        <f>339*0.2</f>
        <v>67.8</v>
      </c>
      <c r="G95" s="30"/>
      <c r="H95" s="13"/>
    </row>
    <row r="96" spans="1:8" ht="15" thickBot="1">
      <c r="A96" s="209"/>
      <c r="B96" s="210"/>
      <c r="C96" s="163"/>
      <c r="D96" s="5" t="s">
        <v>127</v>
      </c>
      <c r="E96" s="180"/>
      <c r="F96" s="6"/>
      <c r="G96" s="202"/>
      <c r="H96" s="203"/>
    </row>
    <row r="97" spans="1:8" ht="12.75">
      <c r="A97" s="197" t="s">
        <v>59</v>
      </c>
      <c r="B97" s="65" t="s">
        <v>40</v>
      </c>
      <c r="C97" s="41">
        <v>45233</v>
      </c>
      <c r="D97" s="171" t="s">
        <v>151</v>
      </c>
      <c r="E97" s="148" t="s">
        <v>30</v>
      </c>
      <c r="F97" s="194">
        <f>339+294</f>
        <v>633</v>
      </c>
      <c r="G97" s="30"/>
      <c r="H97" s="13"/>
    </row>
    <row r="98" spans="1:8" ht="12.75">
      <c r="A98" s="146"/>
      <c r="B98" s="211" t="s">
        <v>152</v>
      </c>
      <c r="C98" s="66" t="s">
        <v>24</v>
      </c>
      <c r="D98" s="174" t="s">
        <v>150</v>
      </c>
      <c r="E98" s="117"/>
      <c r="F98" s="213"/>
      <c r="G98" s="17"/>
      <c r="H98" s="18"/>
    </row>
    <row r="99" spans="1:8" ht="12.75">
      <c r="A99" s="145" t="s">
        <v>60</v>
      </c>
      <c r="B99" s="65" t="s">
        <v>40</v>
      </c>
      <c r="C99" s="41">
        <v>45233</v>
      </c>
      <c r="D99" s="171" t="s">
        <v>157</v>
      </c>
      <c r="E99" s="97" t="s">
        <v>39</v>
      </c>
      <c r="F99" s="214">
        <v>2</v>
      </c>
      <c r="G99" s="40"/>
      <c r="H99" s="13"/>
    </row>
    <row r="100" spans="1:8" ht="12.75">
      <c r="A100" s="146"/>
      <c r="B100" s="102" t="s">
        <v>158</v>
      </c>
      <c r="C100" s="66" t="s">
        <v>24</v>
      </c>
      <c r="D100" s="174" t="s">
        <v>156</v>
      </c>
      <c r="E100" s="117"/>
      <c r="F100" s="213"/>
      <c r="G100" s="26"/>
      <c r="H100" s="18"/>
    </row>
    <row r="101" spans="1:8" ht="12.75">
      <c r="A101" s="145" t="s">
        <v>155</v>
      </c>
      <c r="B101" s="45" t="s">
        <v>40</v>
      </c>
      <c r="C101" s="24">
        <v>45100</v>
      </c>
      <c r="D101" s="10" t="s">
        <v>13</v>
      </c>
      <c r="E101" s="99" t="s">
        <v>14</v>
      </c>
      <c r="F101" s="212">
        <f>1.848-1.509</f>
        <v>0.3390000000000002</v>
      </c>
      <c r="G101" s="95"/>
      <c r="H101" s="13"/>
    </row>
    <row r="102" spans="1:8" ht="13.5" thickBot="1">
      <c r="A102" s="198"/>
      <c r="B102" s="177" t="s">
        <v>47</v>
      </c>
      <c r="C102" s="20" t="s">
        <v>15</v>
      </c>
      <c r="D102" s="52" t="s">
        <v>88</v>
      </c>
      <c r="E102" s="16"/>
      <c r="F102" s="16"/>
      <c r="G102" s="17"/>
      <c r="H102" s="18"/>
    </row>
    <row r="103" spans="1:8" ht="13.5" thickBot="1">
      <c r="A103" s="36" t="s">
        <v>33</v>
      </c>
      <c r="B103" s="47"/>
      <c r="C103" s="37"/>
      <c r="D103" s="37"/>
      <c r="E103" s="37"/>
      <c r="F103" s="37"/>
      <c r="G103" s="37"/>
      <c r="H103" s="48"/>
    </row>
    <row r="104" spans="1:8" ht="13.5" thickBot="1">
      <c r="A104" s="36" t="s">
        <v>37</v>
      </c>
      <c r="B104" s="47"/>
      <c r="C104" s="37"/>
      <c r="D104" s="37"/>
      <c r="E104" s="34"/>
      <c r="F104" s="34"/>
      <c r="G104" s="34"/>
      <c r="H104" s="48"/>
    </row>
    <row r="105" spans="1:8" ht="13.5" thickBot="1">
      <c r="A105" s="38" t="s">
        <v>34</v>
      </c>
      <c r="B105" s="46"/>
      <c r="C105" s="34"/>
      <c r="D105" s="34"/>
      <c r="E105" s="34"/>
      <c r="F105" s="34"/>
      <c r="G105" s="34"/>
      <c r="H105" s="49"/>
    </row>
  </sheetData>
  <sheetProtection/>
  <mergeCells count="4">
    <mergeCell ref="A2:H2"/>
    <mergeCell ref="A3:H3"/>
    <mergeCell ref="A54:H54"/>
    <mergeCell ref="A55:H5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  <oddFooter>&amp;C&amp;"Arial,Kursywa"&amp;9Kosztorys Ofertowy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HP</cp:lastModifiedBy>
  <cp:lastPrinted>2015-03-26T07:11:55Z</cp:lastPrinted>
  <dcterms:created xsi:type="dcterms:W3CDTF">2007-05-14T17:41:11Z</dcterms:created>
  <dcterms:modified xsi:type="dcterms:W3CDTF">2016-06-01T08:07:58Z</dcterms:modified>
  <cp:category/>
  <cp:version/>
  <cp:contentType/>
  <cp:contentStatus/>
</cp:coreProperties>
</file>