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4220" windowHeight="8835" activeTab="0"/>
  </bookViews>
  <sheets>
    <sheet name="Przedmiar" sheetId="1" r:id="rId1"/>
  </sheets>
  <definedNames>
    <definedName name="A1">#REF!</definedName>
  </definedNames>
  <calcPr fullCalcOnLoad="1"/>
</workbook>
</file>

<file path=xl/sharedStrings.xml><?xml version="1.0" encoding="utf-8"?>
<sst xmlns="http://schemas.openxmlformats.org/spreadsheetml/2006/main" count="241" uniqueCount="184">
  <si>
    <t>Lp</t>
  </si>
  <si>
    <t>Opis  robót</t>
  </si>
  <si>
    <t>Jedn.</t>
  </si>
  <si>
    <t>Ilość</t>
  </si>
  <si>
    <t>miary</t>
  </si>
  <si>
    <t xml:space="preserve">I. ROBOTY PRZYGOTOWAWCZE </t>
  </si>
  <si>
    <t>1.</t>
  </si>
  <si>
    <t>km</t>
  </si>
  <si>
    <t>10.</t>
  </si>
  <si>
    <t>13.</t>
  </si>
  <si>
    <t>3.</t>
  </si>
  <si>
    <t>14.</t>
  </si>
  <si>
    <t>4.</t>
  </si>
  <si>
    <t>17.</t>
  </si>
  <si>
    <t>5.</t>
  </si>
  <si>
    <t>6.</t>
  </si>
  <si>
    <t>7.</t>
  </si>
  <si>
    <t>8.</t>
  </si>
  <si>
    <t>9.</t>
  </si>
  <si>
    <t>11.</t>
  </si>
  <si>
    <t>12.</t>
  </si>
  <si>
    <t>mb</t>
  </si>
  <si>
    <t>15.</t>
  </si>
  <si>
    <t>16.</t>
  </si>
  <si>
    <t>II. ROBOTY ZIEMNE</t>
  </si>
  <si>
    <t>2.</t>
  </si>
  <si>
    <t>18.</t>
  </si>
  <si>
    <t>szt.</t>
  </si>
  <si>
    <t>19.</t>
  </si>
  <si>
    <t>20.</t>
  </si>
  <si>
    <t>21.</t>
  </si>
  <si>
    <t>22.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</si>
  <si>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</si>
  <si>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</si>
  <si>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23.</t>
  </si>
  <si>
    <t>24.</t>
  </si>
  <si>
    <t>25.</t>
  </si>
  <si>
    <t>26.</t>
  </si>
  <si>
    <t>27.</t>
  </si>
  <si>
    <t>28.</t>
  </si>
  <si>
    <t>Roboty pomiarowe  przy  robotach ziemnych dla trasy drogi powiatowej</t>
  </si>
  <si>
    <t xml:space="preserve">Wzmocnienie podłoża z gruntu stabilizowanego cementem o Rm =2,50 Mpa </t>
  </si>
  <si>
    <t>Wykonanie podbudowy pomocniczej z kruszywa łamanego kamiennego</t>
  </si>
  <si>
    <t>stabilizowanego  mechanicznie o grubości 20 cm</t>
  </si>
  <si>
    <t>Wykonanie warstwy wiążącej nawierzchni z betonu asfaltowego AC 16W</t>
  </si>
  <si>
    <t>Wykonanie warstwy ścieralnej nawierzchni z betonu asfaltowego AC 8S</t>
  </si>
  <si>
    <t>według rysunku z Projektu (posadowienie przykanalików)</t>
  </si>
  <si>
    <t xml:space="preserve">Ustawienie obrzeży betonowych o wymiarach 30x8 cm na podsypce </t>
  </si>
  <si>
    <t>piaskowej, spoiny wypełnione zaprawą cementową</t>
  </si>
  <si>
    <t xml:space="preserve">Roboty pomiarowe  przy  robotach ziemnych - inwentaryzacja </t>
  </si>
  <si>
    <t>powykonawcza</t>
  </si>
  <si>
    <t xml:space="preserve"> o grubości 6 cm                                                           8,6 m*12m+31*6m*1m</t>
  </si>
  <si>
    <t>o grubości 5 cm                                                            8,5m*12m+31*6m*1m</t>
  </si>
  <si>
    <t>POWIATOWEJ NR 0264 T w m. GRUSZCZYN"</t>
  </si>
  <si>
    <r>
      <t xml:space="preserve">PRZEDMIAR ROBÓT  DO PROJEKTU BUDOWLANEGO: </t>
    </r>
    <r>
      <rPr>
        <i/>
        <sz val="9"/>
        <rFont val="Arial CE"/>
        <family val="0"/>
      </rPr>
      <t xml:space="preserve"> </t>
    </r>
    <r>
      <rPr>
        <b/>
        <i/>
        <sz val="9"/>
        <rFont val="Arial CE"/>
        <family val="0"/>
      </rPr>
      <t xml:space="preserve">"BUDOWA CHODNIKA I ODWODNIENIA DROGI </t>
    </r>
  </si>
  <si>
    <t>nr 0264 T</t>
  </si>
  <si>
    <t>od km 1+509 do km 1+848</t>
  </si>
  <si>
    <t>2*339m=678 mb</t>
  </si>
  <si>
    <t>m</t>
  </si>
  <si>
    <t xml:space="preserve">Rozbiórka nawierzchni z betonu asfaltowego szerokości do 10 cm o grubości </t>
  </si>
  <si>
    <t>74,50 m *1,0m*1,50 m=111,75 m3</t>
  </si>
  <si>
    <t>kanał deszczowy kd 200 PE</t>
  </si>
  <si>
    <t>studnie rewizyjne fi 1000 mm</t>
  </si>
  <si>
    <t>odcięcie nawierzchni pod studzienki ściekowe</t>
  </si>
  <si>
    <t>Wykonanie wykopów pod budowę przykanalików oraz studzienek</t>
  </si>
  <si>
    <t>stdzienki ściekowe</t>
  </si>
  <si>
    <t>10*2,0m*2,2m*2,0m=88 m3</t>
  </si>
  <si>
    <t xml:space="preserve">10 cmprzez przecięcie piłą całej grubości nawierzchni z betonu asfaltowego </t>
  </si>
  <si>
    <t>pod ustawienie krawężników betonowych po obu stronach drogi</t>
  </si>
  <si>
    <t>Rozebranie podbudowy nawierzchni z kruszywa grubość warstwy do 20 cm</t>
  </si>
  <si>
    <t xml:space="preserve">pod studzienki ściekowe </t>
  </si>
  <si>
    <t>11*1m+10*0,6m*2=23 m</t>
  </si>
  <si>
    <t>11*1,0 m*0,8m</t>
  </si>
  <si>
    <t>11*1,0m*2m*2,5m=55 m3</t>
  </si>
  <si>
    <t>III. ODWODNIENIE DROGI POWIATOWEJ</t>
  </si>
  <si>
    <t>Wykonanie przykanalików z rur PE ø 160 mm ułożonych na podłożu</t>
  </si>
  <si>
    <t xml:space="preserve">rys. z Projektu </t>
  </si>
  <si>
    <t>Wykonanie studzienek ściekowych (wpusty uliczne) typowych według</t>
  </si>
  <si>
    <t>szt. 11</t>
  </si>
  <si>
    <t>2m+2m+2m+2m+1m+1m+2m+1m+2m+6m+15m=36 m</t>
  </si>
  <si>
    <t>warstwami po 20 cm</t>
  </si>
  <si>
    <t>74,50 m *1,0m*1,10 m=81,95 m3</t>
  </si>
  <si>
    <t>studzienki kanalizacyjne z zamulaniem z użyciem wody</t>
  </si>
  <si>
    <t>10*2,0m*2,2m*2,0m-10*3,14*0,7*0,7*2,2= 54,15 m3</t>
  </si>
  <si>
    <t xml:space="preserve">Zasypka przepustu kanalizacji deszczowej piaskiem średnioziarnistym </t>
  </si>
  <si>
    <t>z mieszarek stacjonarnych o grubości po  20 cm</t>
  </si>
  <si>
    <t>przy studzienkach ściekowych</t>
  </si>
  <si>
    <t>przy studzienkach ściekowych (10 warstw po 20 cm)</t>
  </si>
  <si>
    <t>11*0,4*0,6=2,64 m2</t>
  </si>
  <si>
    <t>IV. ODBUDOWA NAWIERZCHNI  DROGI POWIATOWEJ</t>
  </si>
  <si>
    <t>z oporem (C12/15)</t>
  </si>
  <si>
    <t>nawierzchni drogi powiatowej . Krawężniki ustawione na ławie betonowej</t>
  </si>
  <si>
    <t>strona lewa</t>
  </si>
  <si>
    <t>od km 1+509 do km 1+848                                                                     339,0 m</t>
  </si>
  <si>
    <t>Ustawienie krawężników po stronie lewej i prawej drogi powiatowej o</t>
  </si>
  <si>
    <t>wymiarach 20 x 30 cm z wyniesieniem 12 cm lub 4 cm ponad krawędź</t>
  </si>
  <si>
    <t>V. PODBUDOWA ZJAZDÓW I CHODNIKA</t>
  </si>
  <si>
    <t xml:space="preserve">Profilowanie i zagęszczenie podłoża pod warstwy konstrukcyjne </t>
  </si>
  <si>
    <t>nawierzchni chodników wykonywane mechanicznie</t>
  </si>
  <si>
    <t>łamanego stabilizowanego mechanicznie o grubości 10 cm</t>
  </si>
  <si>
    <t>nawierzchni zjazdów wykonywane mechanicznie</t>
  </si>
  <si>
    <t>Wykonanie i zagęszczanie mechaniczne warstwy z piasku w korycie</t>
  </si>
  <si>
    <t xml:space="preserve">o grubości warstwy 15 cm </t>
  </si>
  <si>
    <t xml:space="preserve">Koryta wykonywane mechanicznie na całej szerokości zjazdów w </t>
  </si>
  <si>
    <t>gruncie kat. II-IV o głębokości 15 cm</t>
  </si>
  <si>
    <t xml:space="preserve">Wykonanie podbudowy nawierzchni zjazdów z kruszywa kamien.    </t>
  </si>
  <si>
    <t>łamanego stabilizowanego mechanicznie o grubości 15 cm</t>
  </si>
  <si>
    <t xml:space="preserve">podsypce cementowo-piaskowej, spoiny wypełnione piaskiem </t>
  </si>
  <si>
    <t xml:space="preserve">Nawierzchnia chodnika z kostki brukowej betonowej o grub. 8 cm na </t>
  </si>
  <si>
    <t xml:space="preserve">Nawierzchnia zjazdów z kostki brukowej betonowej o grub. 8 cm na </t>
  </si>
  <si>
    <t>Wykonanie ścieku przykrawężnikowego z dwóch rzędów kostki</t>
  </si>
  <si>
    <t>brukowej (cegła) na ławie z chudego betonu (10 cm)</t>
  </si>
  <si>
    <t>zjazd nr 3 (podwójny)                      10,0m*3,0m+2*1m*1m/2=31,0 m2</t>
  </si>
  <si>
    <t>zjazd nr 4                                       5,0m*2,7m+2*1m*1m/2=14,50 m2</t>
  </si>
  <si>
    <t>zjazd nr 5                                       5,0m*3,7m+2*1m*1m/2=19,50 m2</t>
  </si>
  <si>
    <t>zjazd nr 6                                       5,0m*3,0m+2*1m*1m/2=16,0 m2</t>
  </si>
  <si>
    <t>zjazd nr 7 (podwójny)                      10,0m*3,4m+2*1m*1m/2=35,0 m2</t>
  </si>
  <si>
    <t>zjazd nr 8                                        5,0m*3,3m+2*1m*1m/2=17,5 m2</t>
  </si>
  <si>
    <t>zjazd nr 9                                        5,0m*2,5m+2*1m*1m/2=13,50 m2</t>
  </si>
  <si>
    <t>zjazd nr 10                                      5,0m*4,1m+2*1m*1m/2=21,50 m2</t>
  </si>
  <si>
    <t>zjazd nr 11                                      5,0m*4,2m+2*1m*1m/2=22,0 m2</t>
  </si>
  <si>
    <t>zjazd nr 1                                                        5,2m*3,50m+2*1m*1m/2=19,2 m2</t>
  </si>
  <si>
    <t>zjazd nr 2                                                        5,3m*2,5m+2*1m*1m/2=14,25 m2</t>
  </si>
  <si>
    <t>zjazd nr 3 (podwójny)                      10,3m*3,0m+2*1m*1m/2=31,9 m2</t>
  </si>
  <si>
    <t>zjazd nr 4                                       5,3m*2,7m+2*1m*1m/2=15,30 m2</t>
  </si>
  <si>
    <t>zjazd nr 5                                       5,3m*3,7m+2*1m*1m/2=20,60 m2</t>
  </si>
  <si>
    <t>zjazd nr 6                                       5,3m*3,0m+2*1m*1m/2=16,9 m2</t>
  </si>
  <si>
    <t>zjazd nr 7 (podwójny)                      10,3m*3,4m+2*1m*1m/2=36,0 m2</t>
  </si>
  <si>
    <t>zjazd nr 8                                        5,3m*3,3m+2*1m*1m/2=18,5 m2</t>
  </si>
  <si>
    <t>zjazd nr 9                                        5,3m*2,5m+2*1m*1m/2=14,3 m2</t>
  </si>
  <si>
    <t>zjazd nr 10                                      5,3m*4,1m+2*1m*1m/2=22,8 m2</t>
  </si>
  <si>
    <t>zjazd nr 11                                      5,3m*4,2m+2*1m*1m/2=23,3 m2</t>
  </si>
  <si>
    <t>wyliczenie jak w poz. 14</t>
  </si>
  <si>
    <t>zjazd nr 1                                                      4,9m*3,5m+2*1m*1m/2=18,15 m2</t>
  </si>
  <si>
    <t>zjazd nr 2                                                      5,0m*2,5m+2*1m*1m/2=13,50 m2</t>
  </si>
  <si>
    <t>strona prawa</t>
  </si>
  <si>
    <t>294 m*1,5 m-11,0*(5m*1,5m+1m*1m)-2*5m*1,5m</t>
  </si>
  <si>
    <t>294 m*1,8 m-11,0*(5m*1,5m+1m*1m)-2*5m*1,5m</t>
  </si>
  <si>
    <t xml:space="preserve">Wykonanie podbudowy nawierzchni chodników z kruszywa kamiennego    </t>
  </si>
  <si>
    <t>od km 1+520 do km 1+814</t>
  </si>
  <si>
    <t xml:space="preserve">od km 1+520 do km 1+814                                                                    </t>
  </si>
  <si>
    <t>od km 1+520 do km 1+814                                                 294,00 m</t>
  </si>
  <si>
    <t>dodatkowo przy zjazdach</t>
  </si>
  <si>
    <t>zjazd nr 2   (2,50-1,5)*2 = 2,00 m</t>
  </si>
  <si>
    <t>zjazd nr 3   (3,00-1,5)*2 = 3,00 m</t>
  </si>
  <si>
    <t>zjazd nr 4   (2,70-1,5)*2 = 2,50 m</t>
  </si>
  <si>
    <t>zjazd nr 5   (3,70-1,5)*2 = 4,50 m</t>
  </si>
  <si>
    <t>zjazd nr 7   (3,40-1,5)*2 = 4,00 m</t>
  </si>
  <si>
    <t xml:space="preserve">zjazd nr 1   (4,90-1,5)*2 = 7,00 m  </t>
  </si>
  <si>
    <t>zjazd nr 6   (3,00-1,5)*2 = 3,00 m</t>
  </si>
  <si>
    <t>zjazd nr 8   (3,30-1,5)*2 = 4,00 m</t>
  </si>
  <si>
    <t>zjazd nr 9   (2,50-1,5)*2 = 2,00 m</t>
  </si>
  <si>
    <t>zjazd nr 10    (4,10-1,5)*2 = 5,00 m</t>
  </si>
  <si>
    <t>zjazd nr 11    (4,20-1,5)*2 = 6,00 m</t>
  </si>
  <si>
    <t>Rozebranie nawierzchni zjazdu z kostki brukowej betonowej - dotyczy zjazdu</t>
  </si>
  <si>
    <t xml:space="preserve">według wyliczenia z odwozem poza budowę </t>
  </si>
  <si>
    <t xml:space="preserve">ściekowych oraz  odwodnienia wzdłuż drogi powiatowej. Ilość robót </t>
  </si>
  <si>
    <t>Wykonanie kanalizacji deszczowej z rur PE Ø 200 mm ułożonych na</t>
  </si>
  <si>
    <t>podłożu z piasku stabilizowanego cementem (50 kg/m3)</t>
  </si>
  <si>
    <r>
      <t xml:space="preserve">Wykonanie studni  rewizyjnych </t>
    </r>
    <r>
      <rPr>
        <sz val="10"/>
        <rFont val="Czcionka tekstu podstawowego"/>
        <family val="0"/>
      </rPr>
      <t>Ø</t>
    </r>
    <r>
      <rPr>
        <sz val="10"/>
        <rFont val="Arial"/>
        <family val="2"/>
      </rPr>
      <t xml:space="preserve"> 1200 mm  typowych w lokalizacji</t>
    </r>
  </si>
  <si>
    <t>zgodnie z rysunkiem nr 1 (PZT)</t>
  </si>
  <si>
    <t>szt. 10</t>
  </si>
  <si>
    <t>Wypełnienie szczelin pomiędzy krawężnikami, a nawierzchnią drogi</t>
  </si>
  <si>
    <t xml:space="preserve">masą zalewową </t>
  </si>
  <si>
    <t>VI. ELEMENTY ULIC</t>
  </si>
  <si>
    <t>VII. INNE ROBOTY</t>
  </si>
  <si>
    <t>po stronie lewej                     5,0m*2,80m=14,0 m2+11,0 m2 =25,0 m2</t>
  </si>
  <si>
    <t>Regulacja pionowa studzienek do zaworów wodociągowych</t>
  </si>
  <si>
    <t>szt. 2</t>
  </si>
  <si>
    <t>29.</t>
  </si>
  <si>
    <t>od km 1+520 do km 1+814                                                                     298,0 m</t>
  </si>
  <si>
    <t>zjazd nr 1                                    4,90m*2,50m+2*1m*1m/2=13,25 m2</t>
  </si>
  <si>
    <t>zjazd nr 2                                    5,00m*2,00m+2*1m*1m/2=12,00 m2</t>
  </si>
  <si>
    <t>zjazd nr 3 (podwójny)                      10,0m*2,55m+2*1m*1m/2=26,50 m2</t>
  </si>
  <si>
    <t>zjazd nr 5                                       5,0m*2,6m+2*1m*1m/2=14,00 m2</t>
  </si>
  <si>
    <t>zjazd nr 6                                       5,0m*2,2m+2*1m*1m/2=12,0 m2</t>
  </si>
  <si>
    <t>zjazd nr 7 (podwójny)                      10,0m*2,3m+2*1m*1m/2=24,0 m2</t>
  </si>
  <si>
    <t>zjazd nr 8                                        5,0m*2,6m+2*1m*1m/2=14,00 m2</t>
  </si>
  <si>
    <t>zjazd nr 9                                        5,0m*2,1m+2*1m*1m/2=11,50 m2</t>
  </si>
  <si>
    <t>zjazd nr 10                                      5,0m*2,5m+2*1m*1m/2=13,50 m2</t>
  </si>
  <si>
    <t>zjazd nr 11                                      5,0m*2m+2*1m*1m/2=11,0 m2</t>
  </si>
  <si>
    <t>74,00 mb</t>
  </si>
  <si>
    <t>(mieszanka grysowa o lepiszczu asfaltowym)  o grub. 7 cm</t>
  </si>
  <si>
    <t xml:space="preserve">Wykonanie podbudowy zasadniczej z betonu asfatowego AC 22P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</si>
</sst>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0"/>
    <numFmt numFmtId="167" formatCode="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00"/>
    <numFmt numFmtId="173" formatCode="0.0000000"/>
  </numFmts>
  <fonts count="32">
    <font>
      <sz val="10"/>
      <name val="Arial"/>
      <family val="0"/>
    </font>
    <font>
      <sz val="9"/>
      <name val="Arial CE"/>
      <family val="0"/>
    </font>
    <font>
      <sz val="9"/>
      <name val="Arial"/>
      <family val="2"/>
    </font>
    <font>
      <b/>
      <sz val="9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 CE"/>
      <family val="0"/>
    </font>
    <font>
      <vertAlign val="superscript"/>
      <sz val="10"/>
      <name val="Arial"/>
      <family val="2"/>
    </font>
    <font>
      <sz val="10"/>
      <name val="Czcionka tekstu podstawowego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20" borderId="10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5" fillId="20" borderId="12" xfId="0" applyFont="1" applyFill="1" applyBorder="1" applyAlignment="1">
      <alignment/>
    </xf>
    <xf numFmtId="0" fontId="4" fillId="20" borderId="13" xfId="0" applyFont="1" applyFill="1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6" xfId="0" applyNumberFormat="1" applyBorder="1" applyAlignment="1">
      <alignment/>
    </xf>
    <xf numFmtId="0" fontId="4" fillId="20" borderId="1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19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7" fillId="24" borderId="21" xfId="0" applyFont="1" applyFill="1" applyBorder="1" applyAlignment="1">
      <alignment/>
    </xf>
    <xf numFmtId="0" fontId="0" fillId="0" borderId="0" xfId="0" applyBorder="1" applyAlignment="1">
      <alignment/>
    </xf>
    <xf numFmtId="0" fontId="7" fillId="24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6" xfId="0" applyBorder="1" applyAlignment="1">
      <alignment/>
    </xf>
    <xf numFmtId="0" fontId="5" fillId="20" borderId="27" xfId="0" applyFont="1" applyFill="1" applyBorder="1" applyAlignment="1">
      <alignment/>
    </xf>
    <xf numFmtId="0" fontId="4" fillId="20" borderId="23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3" fillId="0" borderId="0" xfId="0" applyFont="1" applyAlignment="1">
      <alignment horizontal="center"/>
    </xf>
    <xf numFmtId="2" fontId="0" fillId="0" borderId="29" xfId="0" applyNumberFormat="1" applyBorder="1" applyAlignment="1">
      <alignment/>
    </xf>
    <xf numFmtId="0" fontId="1" fillId="0" borderId="0" xfId="0" applyFont="1" applyAlignment="1">
      <alignment horizontal="center"/>
    </xf>
    <xf numFmtId="0" fontId="7" fillId="24" borderId="25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0" xfId="0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7" fillId="0" borderId="2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2" fontId="0" fillId="0" borderId="1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10" fillId="0" borderId="0" xfId="0" applyFont="1" applyAlignment="1">
      <alignment horizontal="center"/>
    </xf>
    <xf numFmtId="0" fontId="4" fillId="20" borderId="19" xfId="0" applyFont="1" applyFill="1" applyBorder="1" applyAlignment="1">
      <alignment/>
    </xf>
    <xf numFmtId="0" fontId="4" fillId="24" borderId="19" xfId="0" applyFont="1" applyFill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Fill="1" applyBorder="1" applyAlignment="1">
      <alignment/>
    </xf>
    <xf numFmtId="2" fontId="0" fillId="0" borderId="22" xfId="0" applyNumberFormat="1" applyFont="1" applyBorder="1" applyAlignment="1">
      <alignment/>
    </xf>
    <xf numFmtId="0" fontId="4" fillId="24" borderId="16" xfId="0" applyFont="1" applyFill="1" applyBorder="1" applyAlignment="1">
      <alignment/>
    </xf>
    <xf numFmtId="0" fontId="5" fillId="20" borderId="11" xfId="0" applyFont="1" applyFill="1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0" fillId="21" borderId="11" xfId="0" applyFill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0" fontId="2" fillId="0" borderId="25" xfId="0" applyFont="1" applyBorder="1" applyAlignment="1">
      <alignment/>
    </xf>
    <xf numFmtId="164" fontId="0" fillId="0" borderId="29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5" xfId="0" applyFont="1" applyBorder="1" applyAlignment="1">
      <alignment/>
    </xf>
    <xf numFmtId="2" fontId="0" fillId="0" borderId="33" xfId="0" applyNumberFormat="1" applyFont="1" applyBorder="1" applyAlignment="1">
      <alignment/>
    </xf>
    <xf numFmtId="0" fontId="2" fillId="0" borderId="0" xfId="0" applyFont="1" applyAlignment="1">
      <alignment/>
    </xf>
    <xf numFmtId="165" fontId="0" fillId="0" borderId="15" xfId="0" applyNumberFormat="1" applyBorder="1" applyAlignment="1">
      <alignment/>
    </xf>
    <xf numFmtId="0" fontId="0" fillId="0" borderId="25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2" fontId="2" fillId="0" borderId="22" xfId="0" applyNumberFormat="1" applyFont="1" applyBorder="1" applyAlignment="1">
      <alignment/>
    </xf>
    <xf numFmtId="0" fontId="0" fillId="21" borderId="18" xfId="0" applyFill="1" applyBorder="1" applyAlignment="1">
      <alignment/>
    </xf>
    <xf numFmtId="0" fontId="7" fillId="0" borderId="27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18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view="pageLayout" workbookViewId="0" topLeftCell="A46">
      <selection activeCell="B65" sqref="B65"/>
    </sheetView>
  </sheetViews>
  <sheetFormatPr defaultColWidth="9.140625" defaultRowHeight="12.75"/>
  <cols>
    <col min="1" max="1" width="3.57421875" style="0" customWidth="1"/>
    <col min="2" max="2" width="61.57421875" style="0" customWidth="1"/>
    <col min="3" max="3" width="12.57421875" style="0" customWidth="1"/>
    <col min="4" max="4" width="13.28125" style="0" customWidth="1"/>
  </cols>
  <sheetData>
    <row r="1" spans="1:7" ht="12.75">
      <c r="A1" s="111" t="s">
        <v>54</v>
      </c>
      <c r="B1" s="111"/>
      <c r="C1" s="111"/>
      <c r="D1" s="111"/>
      <c r="E1" s="33"/>
      <c r="F1" s="33"/>
      <c r="G1" s="33"/>
    </row>
    <row r="2" spans="1:8" ht="12.75">
      <c r="A2" s="109" t="s">
        <v>53</v>
      </c>
      <c r="B2" s="109"/>
      <c r="C2" s="109"/>
      <c r="D2" s="109"/>
      <c r="E2" s="58"/>
      <c r="F2" s="58"/>
      <c r="G2" s="58"/>
      <c r="H2" s="58"/>
    </row>
    <row r="3" spans="1:8" ht="13.5" thickBot="1">
      <c r="A3" s="110"/>
      <c r="B3" s="110"/>
      <c r="C3" s="110"/>
      <c r="D3" s="110"/>
      <c r="E3" s="31"/>
      <c r="F3" s="31"/>
      <c r="G3" s="31"/>
      <c r="H3" s="31"/>
    </row>
    <row r="4" spans="1:4" ht="12.75">
      <c r="A4" s="69" t="s">
        <v>0</v>
      </c>
      <c r="B4" s="69" t="s">
        <v>1</v>
      </c>
      <c r="C4" s="69" t="s">
        <v>2</v>
      </c>
      <c r="D4" s="69" t="s">
        <v>3</v>
      </c>
    </row>
    <row r="5" spans="1:4" ht="13.5" thickBot="1">
      <c r="A5" s="70"/>
      <c r="B5" s="70"/>
      <c r="C5" s="70" t="s">
        <v>4</v>
      </c>
      <c r="D5" s="70"/>
    </row>
    <row r="6" spans="1:4" ht="15" thickBot="1">
      <c r="A6" s="59"/>
      <c r="B6" s="68" t="s">
        <v>5</v>
      </c>
      <c r="C6" s="1"/>
      <c r="D6" s="2"/>
    </row>
    <row r="7" spans="1:4" ht="14.25">
      <c r="A7" s="60" t="s">
        <v>6</v>
      </c>
      <c r="B7" s="65" t="s">
        <v>40</v>
      </c>
      <c r="C7" s="63" t="s">
        <v>7</v>
      </c>
      <c r="D7" s="12">
        <f>1848-1509</f>
        <v>339</v>
      </c>
    </row>
    <row r="8" spans="1:4" ht="14.25">
      <c r="A8" s="84"/>
      <c r="B8" s="85" t="s">
        <v>55</v>
      </c>
      <c r="C8" s="63"/>
      <c r="D8" s="81"/>
    </row>
    <row r="9" spans="1:4" ht="12.75">
      <c r="A9" s="7"/>
      <c r="B9" s="24" t="s">
        <v>56</v>
      </c>
      <c r="C9" s="14"/>
      <c r="D9" s="7"/>
    </row>
    <row r="10" spans="1:4" ht="12.75">
      <c r="A10" s="46" t="s">
        <v>25</v>
      </c>
      <c r="B10" s="43" t="s">
        <v>59</v>
      </c>
      <c r="C10" s="64" t="s">
        <v>58</v>
      </c>
      <c r="D10" s="6">
        <f>2*339+11*1+10*0.6*2</f>
        <v>701</v>
      </c>
    </row>
    <row r="11" spans="1:4" ht="12.75">
      <c r="A11" s="13"/>
      <c r="B11" s="43" t="s">
        <v>67</v>
      </c>
      <c r="C11" s="16"/>
      <c r="D11" s="13"/>
    </row>
    <row r="12" spans="1:4" ht="12.75">
      <c r="A12" s="13"/>
      <c r="B12" s="43" t="s">
        <v>68</v>
      </c>
      <c r="C12" s="16"/>
      <c r="D12" s="13"/>
    </row>
    <row r="13" spans="1:4" ht="12.75">
      <c r="A13" s="13"/>
      <c r="B13" s="43" t="s">
        <v>57</v>
      </c>
      <c r="C13" s="16"/>
      <c r="D13" s="13"/>
    </row>
    <row r="14" spans="1:4" ht="12.75">
      <c r="A14" s="13"/>
      <c r="B14" s="43" t="s">
        <v>63</v>
      </c>
      <c r="C14" s="16"/>
      <c r="D14" s="13"/>
    </row>
    <row r="15" spans="1:4" ht="12.75">
      <c r="A15" s="7"/>
      <c r="B15" s="66" t="s">
        <v>71</v>
      </c>
      <c r="C15" s="14"/>
      <c r="D15" s="7"/>
    </row>
    <row r="16" spans="1:4" ht="14.25">
      <c r="A16" s="46" t="s">
        <v>10</v>
      </c>
      <c r="B16" s="11" t="s">
        <v>69</v>
      </c>
      <c r="C16" s="61" t="s">
        <v>32</v>
      </c>
      <c r="D16" s="13">
        <f>11*1*0.8</f>
        <v>8.8</v>
      </c>
    </row>
    <row r="17" spans="1:4" ht="12.75">
      <c r="A17" s="13"/>
      <c r="B17" s="23" t="s">
        <v>70</v>
      </c>
      <c r="C17" s="16"/>
      <c r="D17" s="13"/>
    </row>
    <row r="18" spans="1:4" ht="12.75">
      <c r="A18" s="7"/>
      <c r="B18" s="47" t="s">
        <v>72</v>
      </c>
      <c r="C18" s="14"/>
      <c r="D18" s="7"/>
    </row>
    <row r="19" spans="1:4" ht="14.25">
      <c r="A19" s="46" t="s">
        <v>12</v>
      </c>
      <c r="B19" s="11" t="s">
        <v>154</v>
      </c>
      <c r="C19" s="61" t="s">
        <v>32</v>
      </c>
      <c r="D19" s="32">
        <v>25</v>
      </c>
    </row>
    <row r="20" spans="1:4" ht="13.5" thickBot="1">
      <c r="A20" s="13"/>
      <c r="B20" s="11" t="s">
        <v>166</v>
      </c>
      <c r="C20" s="5"/>
      <c r="D20" s="20"/>
    </row>
    <row r="21" spans="1:4" ht="15" thickBot="1">
      <c r="A21" s="71"/>
      <c r="B21" s="3" t="s">
        <v>24</v>
      </c>
      <c r="C21" s="4"/>
      <c r="D21" s="2"/>
    </row>
    <row r="22" spans="1:4" ht="14.25">
      <c r="A22" s="48" t="s">
        <v>14</v>
      </c>
      <c r="B22" s="36" t="s">
        <v>64</v>
      </c>
      <c r="C22" s="62" t="s">
        <v>33</v>
      </c>
      <c r="D22" s="56">
        <f>74.5*1*1.5+10*2.2*2*2+11*1*2*2.5</f>
        <v>254.75</v>
      </c>
    </row>
    <row r="23" spans="1:4" ht="12.75">
      <c r="A23" s="13"/>
      <c r="B23" s="36" t="s">
        <v>156</v>
      </c>
      <c r="C23" s="5"/>
      <c r="D23" s="72"/>
    </row>
    <row r="24" spans="1:4" ht="12.75">
      <c r="A24" s="13"/>
      <c r="B24" s="42" t="s">
        <v>155</v>
      </c>
      <c r="C24" s="5"/>
      <c r="D24" s="72"/>
    </row>
    <row r="25" spans="1:4" ht="12.75">
      <c r="A25" s="13"/>
      <c r="B25" s="42" t="s">
        <v>61</v>
      </c>
      <c r="C25" s="16"/>
      <c r="D25" s="72"/>
    </row>
    <row r="26" spans="1:4" ht="12.75">
      <c r="A26" s="13"/>
      <c r="B26" s="43" t="s">
        <v>60</v>
      </c>
      <c r="C26" s="16"/>
      <c r="D26" s="72"/>
    </row>
    <row r="27" spans="1:4" ht="12.75">
      <c r="A27" s="13"/>
      <c r="B27" s="23" t="s">
        <v>62</v>
      </c>
      <c r="C27" s="16"/>
      <c r="D27" s="72"/>
    </row>
    <row r="28" spans="1:4" ht="12.75">
      <c r="A28" s="13"/>
      <c r="B28" s="23" t="s">
        <v>66</v>
      </c>
      <c r="C28" s="16"/>
      <c r="D28" s="72"/>
    </row>
    <row r="29" spans="1:4" ht="12.75">
      <c r="A29" s="13"/>
      <c r="B29" s="23" t="s">
        <v>65</v>
      </c>
      <c r="C29" s="16"/>
      <c r="D29" s="72"/>
    </row>
    <row r="30" spans="1:4" ht="13.5" thickBot="1">
      <c r="A30" s="7"/>
      <c r="B30" s="35" t="s">
        <v>73</v>
      </c>
      <c r="C30" s="8"/>
      <c r="D30" s="73"/>
    </row>
    <row r="31" spans="1:4" ht="15" thickBot="1">
      <c r="A31" s="71"/>
      <c r="B31" s="3" t="s">
        <v>74</v>
      </c>
      <c r="C31" s="4"/>
      <c r="D31" s="2"/>
    </row>
    <row r="32" spans="1:4" ht="12.75">
      <c r="A32" s="48" t="s">
        <v>15</v>
      </c>
      <c r="B32" s="11" t="s">
        <v>157</v>
      </c>
      <c r="C32" s="61" t="s">
        <v>21</v>
      </c>
      <c r="D32" s="30">
        <v>74</v>
      </c>
    </row>
    <row r="33" spans="1:4" ht="12.75">
      <c r="A33" s="46"/>
      <c r="B33" s="43" t="s">
        <v>158</v>
      </c>
      <c r="C33" s="63"/>
      <c r="D33" s="29"/>
    </row>
    <row r="34" spans="1:4" ht="12.75">
      <c r="A34" s="49"/>
      <c r="B34" s="51" t="s">
        <v>181</v>
      </c>
      <c r="C34" s="86"/>
      <c r="D34" s="40"/>
    </row>
    <row r="35" spans="1:4" ht="12.75">
      <c r="A35" s="46" t="s">
        <v>16</v>
      </c>
      <c r="B35" s="44" t="s">
        <v>75</v>
      </c>
      <c r="C35" s="62" t="s">
        <v>21</v>
      </c>
      <c r="D35" s="29">
        <f>6*2+3*1+6+15</f>
        <v>36</v>
      </c>
    </row>
    <row r="36" spans="1:4" ht="12.75">
      <c r="A36" s="13"/>
      <c r="B36" s="44" t="s">
        <v>46</v>
      </c>
      <c r="C36" s="5"/>
      <c r="D36" s="13"/>
    </row>
    <row r="37" spans="1:4" ht="12.75">
      <c r="A37" s="7"/>
      <c r="B37" s="87" t="s">
        <v>79</v>
      </c>
      <c r="C37" s="8"/>
      <c r="D37" s="7"/>
    </row>
    <row r="38" spans="1:4" ht="12.75">
      <c r="A38" s="46" t="s">
        <v>17</v>
      </c>
      <c r="B38" s="53" t="s">
        <v>159</v>
      </c>
      <c r="C38" s="62" t="s">
        <v>27</v>
      </c>
      <c r="D38" s="6">
        <v>10</v>
      </c>
    </row>
    <row r="39" spans="1:4" ht="12.75">
      <c r="A39" s="13"/>
      <c r="B39" s="53" t="s">
        <v>160</v>
      </c>
      <c r="C39" s="5"/>
      <c r="D39" s="13"/>
    </row>
    <row r="40" spans="1:4" ht="12.75">
      <c r="A40" s="7"/>
      <c r="B40" s="50" t="s">
        <v>161</v>
      </c>
      <c r="C40" s="5"/>
      <c r="D40" s="13"/>
    </row>
    <row r="41" spans="1:4" ht="12.75">
      <c r="A41" s="46" t="s">
        <v>18</v>
      </c>
      <c r="B41" s="53" t="s">
        <v>77</v>
      </c>
      <c r="C41" s="61" t="s">
        <v>27</v>
      </c>
      <c r="D41" s="76">
        <v>10</v>
      </c>
    </row>
    <row r="42" spans="1:4" ht="12.75">
      <c r="A42" s="46"/>
      <c r="B42" s="53" t="s">
        <v>76</v>
      </c>
      <c r="C42" s="62"/>
      <c r="D42" s="72"/>
    </row>
    <row r="43" spans="1:4" ht="13.5" thickBot="1">
      <c r="A43" s="7"/>
      <c r="B43" s="47" t="s">
        <v>78</v>
      </c>
      <c r="C43" s="8"/>
      <c r="D43" s="20"/>
    </row>
    <row r="44" spans="1:4" ht="15" thickBot="1">
      <c r="A44" s="71"/>
      <c r="B44" s="3" t="s">
        <v>89</v>
      </c>
      <c r="C44" s="1"/>
      <c r="D44" s="2"/>
    </row>
    <row r="45" spans="1:4" ht="14.25">
      <c r="A45" s="46" t="s">
        <v>8</v>
      </c>
      <c r="B45" s="43" t="s">
        <v>84</v>
      </c>
      <c r="C45" s="63" t="s">
        <v>33</v>
      </c>
      <c r="D45" s="6">
        <v>136.1</v>
      </c>
    </row>
    <row r="46" spans="1:4" ht="12.75">
      <c r="A46" s="46"/>
      <c r="B46" s="43" t="s">
        <v>80</v>
      </c>
      <c r="C46" s="63"/>
      <c r="D46" s="6"/>
    </row>
    <row r="47" spans="1:4" ht="12.75">
      <c r="A47" s="46"/>
      <c r="B47" s="43" t="s">
        <v>81</v>
      </c>
      <c r="C47" s="63"/>
      <c r="D47" s="6"/>
    </row>
    <row r="48" spans="1:4" ht="12.75">
      <c r="A48" s="46"/>
      <c r="B48" s="43" t="s">
        <v>82</v>
      </c>
      <c r="C48" s="63"/>
      <c r="D48" s="6"/>
    </row>
    <row r="49" spans="1:4" ht="12.75">
      <c r="A49" s="49"/>
      <c r="B49" s="28" t="s">
        <v>83</v>
      </c>
      <c r="C49" s="88"/>
      <c r="D49" s="9"/>
    </row>
    <row r="50" spans="1:4" ht="14.25">
      <c r="A50" s="46" t="s">
        <v>19</v>
      </c>
      <c r="B50" s="11" t="s">
        <v>41</v>
      </c>
      <c r="C50" s="62" t="s">
        <v>32</v>
      </c>
      <c r="D50" s="6">
        <f>11*0.4*0.6</f>
        <v>2.64</v>
      </c>
    </row>
    <row r="51" spans="1:4" ht="12.75">
      <c r="A51" s="13"/>
      <c r="B51" s="18" t="s">
        <v>85</v>
      </c>
      <c r="C51" s="5"/>
      <c r="D51" s="13"/>
    </row>
    <row r="52" spans="1:4" ht="12.75">
      <c r="A52" s="13"/>
      <c r="B52" s="18" t="s">
        <v>87</v>
      </c>
      <c r="C52" s="5"/>
      <c r="D52" s="13"/>
    </row>
    <row r="53" spans="1:4" ht="15" thickBot="1">
      <c r="A53" s="20"/>
      <c r="B53" s="79" t="s">
        <v>88</v>
      </c>
      <c r="C53" s="106" t="s">
        <v>33</v>
      </c>
      <c r="D53" s="107">
        <f>11*0.4*0.6*1.7</f>
        <v>4.488</v>
      </c>
    </row>
    <row r="54" spans="1:7" ht="12.75">
      <c r="A54" s="54"/>
      <c r="B54" s="45"/>
      <c r="C54" s="16"/>
      <c r="D54" s="37"/>
      <c r="E54" s="33"/>
      <c r="F54" s="33"/>
      <c r="G54" s="33"/>
    </row>
    <row r="55" spans="1:4" ht="12.75">
      <c r="A55" s="111" t="s">
        <v>54</v>
      </c>
      <c r="B55" s="111"/>
      <c r="C55" s="111"/>
      <c r="D55" s="111"/>
    </row>
    <row r="56" spans="1:4" ht="12.75">
      <c r="A56" s="109" t="s">
        <v>53</v>
      </c>
      <c r="B56" s="109"/>
      <c r="C56" s="109"/>
      <c r="D56" s="109"/>
    </row>
    <row r="57" spans="1:4" ht="13.5" thickBot="1">
      <c r="A57" s="110"/>
      <c r="B57" s="110"/>
      <c r="C57" s="110"/>
      <c r="D57" s="110"/>
    </row>
    <row r="58" spans="1:4" ht="12.75">
      <c r="A58" s="69" t="s">
        <v>0</v>
      </c>
      <c r="B58" s="69" t="s">
        <v>1</v>
      </c>
      <c r="C58" s="69" t="s">
        <v>2</v>
      </c>
      <c r="D58" s="69" t="s">
        <v>3</v>
      </c>
    </row>
    <row r="59" spans="1:4" ht="13.5" thickBot="1">
      <c r="A59" s="70"/>
      <c r="B59" s="70"/>
      <c r="C59" s="70" t="s">
        <v>4</v>
      </c>
      <c r="D59" s="70"/>
    </row>
    <row r="60" spans="1:4" ht="14.25">
      <c r="A60" s="46" t="s">
        <v>20</v>
      </c>
      <c r="B60" s="11" t="s">
        <v>42</v>
      </c>
      <c r="C60" s="62" t="s">
        <v>32</v>
      </c>
      <c r="D60" s="6">
        <f>11*0.4*0.6</f>
        <v>2.64</v>
      </c>
    </row>
    <row r="61" spans="1:4" ht="12.75">
      <c r="A61" s="13"/>
      <c r="B61" s="36" t="s">
        <v>43</v>
      </c>
      <c r="C61" s="5"/>
      <c r="D61" s="29"/>
    </row>
    <row r="62" spans="1:4" ht="12.75">
      <c r="A62" s="13"/>
      <c r="B62" s="36" t="s">
        <v>86</v>
      </c>
      <c r="C62" s="5"/>
      <c r="D62" s="29"/>
    </row>
    <row r="63" spans="1:4" ht="12.75">
      <c r="A63" s="108"/>
      <c r="B63" s="66" t="s">
        <v>88</v>
      </c>
      <c r="C63" s="8"/>
      <c r="D63" s="40"/>
    </row>
    <row r="64" spans="1:4" ht="14.25">
      <c r="A64" s="46" t="s">
        <v>9</v>
      </c>
      <c r="B64" s="11" t="s">
        <v>183</v>
      </c>
      <c r="C64" s="62" t="s">
        <v>32</v>
      </c>
      <c r="D64" s="6">
        <f>11*0.4*0.6</f>
        <v>2.64</v>
      </c>
    </row>
    <row r="65" spans="1:4" ht="12.75">
      <c r="A65" s="13"/>
      <c r="B65" s="11" t="s">
        <v>182</v>
      </c>
      <c r="C65" s="5"/>
      <c r="D65" s="29"/>
    </row>
    <row r="66" spans="1:4" ht="12.75">
      <c r="A66" s="13"/>
      <c r="B66" s="36" t="s">
        <v>86</v>
      </c>
      <c r="C66" s="5"/>
      <c r="D66" s="29"/>
    </row>
    <row r="67" spans="1:4" ht="14.25">
      <c r="A67" s="67"/>
      <c r="B67" s="74" t="s">
        <v>88</v>
      </c>
      <c r="C67" s="8"/>
      <c r="D67" s="40"/>
    </row>
    <row r="68" spans="1:4" ht="14.25">
      <c r="A68" s="46" t="s">
        <v>11</v>
      </c>
      <c r="B68" s="43" t="s">
        <v>44</v>
      </c>
      <c r="C68" s="61" t="s">
        <v>32</v>
      </c>
      <c r="D68" s="6">
        <f>11*0.4*0.6</f>
        <v>2.64</v>
      </c>
    </row>
    <row r="69" spans="1:4" ht="12.75">
      <c r="A69" s="7"/>
      <c r="B69" s="47" t="s">
        <v>51</v>
      </c>
      <c r="C69" s="8"/>
      <c r="D69" s="40"/>
    </row>
    <row r="70" spans="1:4" ht="14.25">
      <c r="A70" s="46" t="s">
        <v>22</v>
      </c>
      <c r="B70" s="11" t="s">
        <v>45</v>
      </c>
      <c r="C70" s="62" t="s">
        <v>32</v>
      </c>
      <c r="D70" s="6">
        <f>11*0.4*0.6</f>
        <v>2.64</v>
      </c>
    </row>
    <row r="71" spans="1:4" ht="13.5" thickBot="1">
      <c r="A71" s="20"/>
      <c r="B71" s="38" t="s">
        <v>52</v>
      </c>
      <c r="C71" s="25"/>
      <c r="D71" s="41"/>
    </row>
    <row r="72" spans="1:4" ht="15" thickBot="1">
      <c r="A72" s="71"/>
      <c r="B72" s="3" t="s">
        <v>96</v>
      </c>
      <c r="C72" s="1"/>
      <c r="D72" s="2"/>
    </row>
    <row r="73" spans="1:4" ht="14.25">
      <c r="A73" s="48" t="s">
        <v>23</v>
      </c>
      <c r="B73" s="15" t="s">
        <v>103</v>
      </c>
      <c r="C73" s="63" t="s">
        <v>32</v>
      </c>
      <c r="D73" s="6">
        <f>19.2+14.25+31.9+15.3+20.6+16.9+36+18.5+14.3+22.8+23.3</f>
        <v>233.05000000000004</v>
      </c>
    </row>
    <row r="74" spans="1:4" ht="12.75">
      <c r="A74" s="46"/>
      <c r="B74" s="15" t="s">
        <v>104</v>
      </c>
      <c r="C74" s="63"/>
      <c r="D74" s="6"/>
    </row>
    <row r="75" spans="1:4" ht="12.75">
      <c r="A75" s="46"/>
      <c r="B75" s="22" t="s">
        <v>121</v>
      </c>
      <c r="C75" s="63"/>
      <c r="D75" s="6"/>
    </row>
    <row r="76" spans="1:4" ht="12.75">
      <c r="A76" s="46"/>
      <c r="B76" s="22" t="s">
        <v>122</v>
      </c>
      <c r="C76" s="63"/>
      <c r="D76" s="6"/>
    </row>
    <row r="77" spans="1:4" ht="12.75">
      <c r="A77" s="46"/>
      <c r="B77" s="91" t="s">
        <v>123</v>
      </c>
      <c r="C77" s="63"/>
      <c r="D77" s="6"/>
    </row>
    <row r="78" spans="1:4" ht="12.75">
      <c r="A78" s="46"/>
      <c r="B78" s="93" t="s">
        <v>124</v>
      </c>
      <c r="C78" s="63"/>
      <c r="D78" s="6"/>
    </row>
    <row r="79" spans="1:4" ht="12.75">
      <c r="A79" s="46"/>
      <c r="B79" s="93" t="s">
        <v>125</v>
      </c>
      <c r="C79" s="63"/>
      <c r="D79" s="6"/>
    </row>
    <row r="80" spans="1:4" ht="12.75">
      <c r="A80" s="46"/>
      <c r="B80" s="93" t="s">
        <v>126</v>
      </c>
      <c r="C80" s="63"/>
      <c r="D80" s="6"/>
    </row>
    <row r="81" spans="1:4" ht="12.75">
      <c r="A81" s="46"/>
      <c r="B81" s="93" t="s">
        <v>127</v>
      </c>
      <c r="C81" s="63"/>
      <c r="D81" s="6"/>
    </row>
    <row r="82" spans="1:4" ht="12.75">
      <c r="A82" s="46"/>
      <c r="B82" s="93" t="s">
        <v>128</v>
      </c>
      <c r="C82" s="63"/>
      <c r="D82" s="6"/>
    </row>
    <row r="83" spans="1:4" ht="12.75">
      <c r="A83" s="46"/>
      <c r="B83" s="93" t="s">
        <v>129</v>
      </c>
      <c r="C83" s="63"/>
      <c r="D83" s="6"/>
    </row>
    <row r="84" spans="1:4" ht="12.75">
      <c r="A84" s="46"/>
      <c r="B84" s="93" t="s">
        <v>130</v>
      </c>
      <c r="C84" s="63"/>
      <c r="D84" s="6"/>
    </row>
    <row r="85" spans="1:4" ht="12.75">
      <c r="A85" s="49"/>
      <c r="B85" s="94" t="s">
        <v>131</v>
      </c>
      <c r="C85" s="88"/>
      <c r="D85" s="9"/>
    </row>
    <row r="86" spans="1:4" ht="14.25">
      <c r="A86" s="46" t="s">
        <v>13</v>
      </c>
      <c r="B86" s="15" t="s">
        <v>97</v>
      </c>
      <c r="C86" s="63" t="s">
        <v>32</v>
      </c>
      <c r="D86" s="6">
        <f>294*1.8-11*(5*1.5+1*1)-2*5*1.5</f>
        <v>420.70000000000005</v>
      </c>
    </row>
    <row r="87" spans="1:4" ht="12.75">
      <c r="A87" s="13"/>
      <c r="B87" s="15" t="s">
        <v>98</v>
      </c>
      <c r="C87" s="16"/>
      <c r="D87" s="13"/>
    </row>
    <row r="88" spans="1:4" ht="12.75">
      <c r="A88" s="13"/>
      <c r="B88" s="15" t="s">
        <v>139</v>
      </c>
      <c r="C88" s="16"/>
      <c r="D88" s="13"/>
    </row>
    <row r="89" spans="1:4" ht="12.75">
      <c r="A89" s="7"/>
      <c r="B89" s="95" t="s">
        <v>137</v>
      </c>
      <c r="C89" s="14"/>
      <c r="D89" s="7"/>
    </row>
    <row r="90" spans="1:4" ht="14.25">
      <c r="A90" s="46" t="s">
        <v>26</v>
      </c>
      <c r="B90" s="43" t="s">
        <v>138</v>
      </c>
      <c r="C90" s="64" t="s">
        <v>32</v>
      </c>
      <c r="D90" s="6">
        <f>294*1.5-11*(5*1.5+1*1)-2*5*1.5</f>
        <v>332.5</v>
      </c>
    </row>
    <row r="91" spans="1:4" ht="12.75">
      <c r="A91" s="13"/>
      <c r="B91" s="22" t="s">
        <v>99</v>
      </c>
      <c r="C91" s="16"/>
      <c r="D91" s="13"/>
    </row>
    <row r="92" spans="1:4" ht="12.75">
      <c r="A92" s="7"/>
      <c r="B92" s="74" t="s">
        <v>136</v>
      </c>
      <c r="C92" s="14"/>
      <c r="D92" s="7"/>
    </row>
    <row r="93" spans="1:4" ht="14.25">
      <c r="A93" s="46" t="s">
        <v>28</v>
      </c>
      <c r="B93" s="15" t="s">
        <v>97</v>
      </c>
      <c r="C93" s="63" t="s">
        <v>32</v>
      </c>
      <c r="D93" s="6">
        <f>19.2+14.25+31.9+15.3+20.6+16.9+36+18.5+14.3+22.8+23.3</f>
        <v>233.05000000000004</v>
      </c>
    </row>
    <row r="94" spans="1:4" ht="12.75">
      <c r="A94" s="13"/>
      <c r="B94" s="15" t="s">
        <v>100</v>
      </c>
      <c r="C94" s="16"/>
      <c r="D94" s="13"/>
    </row>
    <row r="95" spans="1:4" ht="12.75">
      <c r="A95" s="7"/>
      <c r="B95" s="17" t="s">
        <v>132</v>
      </c>
      <c r="C95" s="14"/>
      <c r="D95" s="7"/>
    </row>
    <row r="96" spans="1:4" ht="14.25">
      <c r="A96" s="46" t="s">
        <v>29</v>
      </c>
      <c r="B96" s="15" t="s">
        <v>101</v>
      </c>
      <c r="C96" s="63" t="s">
        <v>32</v>
      </c>
      <c r="D96" s="6">
        <f>19.2+14.25+31.9+15.3+20.6+16.9+36+18.5+14.3+22.8+23.3</f>
        <v>233.05000000000004</v>
      </c>
    </row>
    <row r="97" spans="1:4" ht="12.75">
      <c r="A97" s="13"/>
      <c r="B97" s="15" t="s">
        <v>102</v>
      </c>
      <c r="C97" s="16"/>
      <c r="D97" s="13"/>
    </row>
    <row r="98" spans="1:4" ht="12.75">
      <c r="A98" s="7"/>
      <c r="B98" s="17" t="s">
        <v>132</v>
      </c>
      <c r="C98" s="14"/>
      <c r="D98" s="7"/>
    </row>
    <row r="99" spans="1:4" ht="14.25">
      <c r="A99" s="46" t="s">
        <v>30</v>
      </c>
      <c r="B99" s="43" t="s">
        <v>105</v>
      </c>
      <c r="C99" s="63" t="s">
        <v>32</v>
      </c>
      <c r="D99" s="13">
        <f>18.15+13.5+31+14.5+19.5+16+35+17.5+13.5+21.5+22</f>
        <v>222.15</v>
      </c>
    </row>
    <row r="100" spans="1:4" ht="12.75">
      <c r="A100" s="13"/>
      <c r="B100" s="22" t="s">
        <v>106</v>
      </c>
      <c r="C100" s="5"/>
      <c r="D100" s="13"/>
    </row>
    <row r="101" spans="1:4" ht="12.75">
      <c r="A101" s="13"/>
      <c r="B101" s="22" t="s">
        <v>133</v>
      </c>
      <c r="C101" s="16"/>
      <c r="D101" s="13"/>
    </row>
    <row r="102" spans="1:4" ht="12.75">
      <c r="A102" s="13"/>
      <c r="B102" s="22" t="s">
        <v>134</v>
      </c>
      <c r="C102" s="16"/>
      <c r="D102" s="13"/>
    </row>
    <row r="103" spans="1:4" ht="12.75">
      <c r="A103" s="13"/>
      <c r="B103" s="91" t="s">
        <v>112</v>
      </c>
      <c r="C103" s="16"/>
      <c r="D103" s="13"/>
    </row>
    <row r="104" spans="1:4" ht="12.75">
      <c r="A104" s="13"/>
      <c r="B104" s="91" t="s">
        <v>113</v>
      </c>
      <c r="C104" s="16"/>
      <c r="D104" s="13"/>
    </row>
    <row r="105" spans="1:4" ht="12.75">
      <c r="A105" s="13"/>
      <c r="B105" s="91" t="s">
        <v>114</v>
      </c>
      <c r="C105" s="16"/>
      <c r="D105" s="13"/>
    </row>
    <row r="106" spans="1:4" ht="12.75">
      <c r="A106" s="13"/>
      <c r="B106" s="91" t="s">
        <v>115</v>
      </c>
      <c r="C106" s="16"/>
      <c r="D106" s="13"/>
    </row>
    <row r="107" spans="1:4" ht="12.75">
      <c r="A107" s="13"/>
      <c r="B107" s="91" t="s">
        <v>116</v>
      </c>
      <c r="C107" s="16"/>
      <c r="D107" s="13"/>
    </row>
    <row r="108" spans="1:4" ht="13.5" thickBot="1">
      <c r="A108" s="20"/>
      <c r="B108" s="97" t="s">
        <v>117</v>
      </c>
      <c r="C108" s="19"/>
      <c r="D108" s="20"/>
    </row>
    <row r="109" spans="1:4" ht="12.75">
      <c r="A109" s="111" t="s">
        <v>54</v>
      </c>
      <c r="B109" s="111"/>
      <c r="C109" s="111"/>
      <c r="D109" s="111"/>
    </row>
    <row r="110" spans="1:4" ht="12.75">
      <c r="A110" s="109" t="s">
        <v>53</v>
      </c>
      <c r="B110" s="109"/>
      <c r="C110" s="109"/>
      <c r="D110" s="109"/>
    </row>
    <row r="111" spans="1:4" ht="13.5" thickBot="1">
      <c r="A111" s="110"/>
      <c r="B111" s="110"/>
      <c r="C111" s="110"/>
      <c r="D111" s="110"/>
    </row>
    <row r="112" spans="1:4" ht="12.75">
      <c r="A112" s="69" t="s">
        <v>0</v>
      </c>
      <c r="B112" s="69" t="s">
        <v>1</v>
      </c>
      <c r="C112" s="69" t="s">
        <v>2</v>
      </c>
      <c r="D112" s="69" t="s">
        <v>3</v>
      </c>
    </row>
    <row r="113" spans="1:4" ht="13.5" thickBot="1">
      <c r="A113" s="70"/>
      <c r="B113" s="70"/>
      <c r="C113" s="70" t="s">
        <v>4</v>
      </c>
      <c r="D113" s="70"/>
    </row>
    <row r="114" spans="1:4" ht="12.75">
      <c r="A114" s="13"/>
      <c r="B114" s="93" t="s">
        <v>118</v>
      </c>
      <c r="C114" s="16"/>
      <c r="D114" s="13"/>
    </row>
    <row r="115" spans="1:4" ht="12.75">
      <c r="A115" s="13"/>
      <c r="B115" s="93" t="s">
        <v>119</v>
      </c>
      <c r="C115" s="16"/>
      <c r="D115" s="13"/>
    </row>
    <row r="116" spans="1:4" ht="13.5" thickBot="1">
      <c r="A116" s="20"/>
      <c r="B116" s="97" t="s">
        <v>120</v>
      </c>
      <c r="C116" s="19"/>
      <c r="D116" s="20"/>
    </row>
    <row r="117" spans="1:4" ht="15" thickBot="1">
      <c r="A117" s="96"/>
      <c r="B117" s="26" t="s">
        <v>164</v>
      </c>
      <c r="C117" s="27"/>
      <c r="D117" s="10"/>
    </row>
    <row r="118" spans="1:4" ht="12.75">
      <c r="A118" s="48" t="s">
        <v>31</v>
      </c>
      <c r="B118" s="15" t="s">
        <v>94</v>
      </c>
      <c r="C118" s="39" t="s">
        <v>21</v>
      </c>
      <c r="D118" s="6">
        <f>339+298+10</f>
        <v>647</v>
      </c>
    </row>
    <row r="119" spans="1:4" ht="12.75">
      <c r="A119" s="13"/>
      <c r="B119" s="34" t="s">
        <v>95</v>
      </c>
      <c r="C119" s="16"/>
      <c r="D119" s="13"/>
    </row>
    <row r="120" spans="1:4" ht="12.75">
      <c r="A120" s="13"/>
      <c r="B120" s="34" t="s">
        <v>91</v>
      </c>
      <c r="C120" s="16"/>
      <c r="D120" s="13"/>
    </row>
    <row r="121" spans="1:4" ht="12.75">
      <c r="A121" s="13"/>
      <c r="B121" s="75" t="s">
        <v>90</v>
      </c>
      <c r="C121" s="16"/>
      <c r="D121" s="13"/>
    </row>
    <row r="122" spans="1:4" ht="12.75">
      <c r="A122" s="13"/>
      <c r="B122" s="75" t="s">
        <v>135</v>
      </c>
      <c r="C122" s="16"/>
      <c r="D122" s="13"/>
    </row>
    <row r="123" spans="1:4" ht="12.75">
      <c r="A123" s="13"/>
      <c r="B123" s="75" t="s">
        <v>93</v>
      </c>
      <c r="C123" s="16"/>
      <c r="D123" s="13"/>
    </row>
    <row r="124" spans="1:4" ht="12.75">
      <c r="A124" s="13"/>
      <c r="B124" s="75" t="s">
        <v>92</v>
      </c>
      <c r="C124" s="16"/>
      <c r="D124" s="13"/>
    </row>
    <row r="125" spans="1:4" ht="12.75">
      <c r="A125" s="7"/>
      <c r="B125" s="77" t="s">
        <v>170</v>
      </c>
      <c r="C125" s="14"/>
      <c r="D125" s="7"/>
    </row>
    <row r="126" spans="1:4" ht="14.25">
      <c r="A126" s="46" t="s">
        <v>34</v>
      </c>
      <c r="B126" s="78" t="s">
        <v>108</v>
      </c>
      <c r="C126" s="63" t="s">
        <v>32</v>
      </c>
      <c r="D126" s="6">
        <f>294*1.5-11*(5*1.5+1*1)-2*5*1.5</f>
        <v>332.5</v>
      </c>
    </row>
    <row r="127" spans="1:4" ht="12.75">
      <c r="A127" s="13"/>
      <c r="B127" s="75" t="s">
        <v>107</v>
      </c>
      <c r="C127" s="16"/>
      <c r="D127" s="13"/>
    </row>
    <row r="128" spans="1:4" ht="12.75">
      <c r="A128" s="13"/>
      <c r="B128" s="75" t="s">
        <v>139</v>
      </c>
      <c r="C128" s="16"/>
      <c r="D128" s="13"/>
    </row>
    <row r="129" spans="1:4" ht="12.75">
      <c r="A129" s="7"/>
      <c r="B129" s="74" t="s">
        <v>136</v>
      </c>
      <c r="C129" s="14"/>
      <c r="D129" s="7"/>
    </row>
    <row r="130" spans="1:4" ht="14.25">
      <c r="A130" s="46" t="s">
        <v>35</v>
      </c>
      <c r="B130" s="52" t="s">
        <v>109</v>
      </c>
      <c r="C130" s="63" t="s">
        <v>32</v>
      </c>
      <c r="D130" s="13">
        <f>13.25+12+26.5+14.5+14+12+24+14+11.5+13.5+11</f>
        <v>166.25</v>
      </c>
    </row>
    <row r="131" spans="1:4" ht="12.75">
      <c r="A131" s="13"/>
      <c r="B131" s="98" t="s">
        <v>107</v>
      </c>
      <c r="D131" s="13"/>
    </row>
    <row r="132" spans="1:4" ht="12.75">
      <c r="A132" s="13"/>
      <c r="B132" s="98" t="s">
        <v>140</v>
      </c>
      <c r="D132" s="13"/>
    </row>
    <row r="133" spans="1:4" ht="12.75">
      <c r="A133" s="13"/>
      <c r="B133" s="22" t="s">
        <v>171</v>
      </c>
      <c r="D133" s="13"/>
    </row>
    <row r="134" spans="1:4" ht="12.75">
      <c r="A134" s="13"/>
      <c r="B134" s="22" t="s">
        <v>172</v>
      </c>
      <c r="C134" s="16"/>
      <c r="D134" s="13"/>
    </row>
    <row r="135" spans="1:4" ht="12.75">
      <c r="A135" s="89"/>
      <c r="B135" s="91" t="s">
        <v>173</v>
      </c>
      <c r="C135" s="90"/>
      <c r="D135" s="89"/>
    </row>
    <row r="136" spans="1:4" ht="12.75">
      <c r="A136" s="89"/>
      <c r="B136" s="93" t="s">
        <v>113</v>
      </c>
      <c r="C136" s="90"/>
      <c r="D136" s="89"/>
    </row>
    <row r="137" spans="1:4" ht="12.75">
      <c r="A137" s="89"/>
      <c r="B137" s="93" t="s">
        <v>174</v>
      </c>
      <c r="C137" s="90"/>
      <c r="D137" s="89"/>
    </row>
    <row r="138" spans="1:4" ht="12.75">
      <c r="A138" s="89"/>
      <c r="B138" s="93" t="s">
        <v>175</v>
      </c>
      <c r="C138" s="90"/>
      <c r="D138" s="89"/>
    </row>
    <row r="139" spans="1:4" ht="12.75">
      <c r="A139" s="89"/>
      <c r="B139" s="93" t="s">
        <v>176</v>
      </c>
      <c r="C139" s="90"/>
      <c r="D139" s="89"/>
    </row>
    <row r="140" spans="1:4" ht="12.75">
      <c r="A140" s="89"/>
      <c r="B140" s="93" t="s">
        <v>177</v>
      </c>
      <c r="C140" s="90"/>
      <c r="D140" s="89"/>
    </row>
    <row r="141" spans="1:4" ht="12.75">
      <c r="A141" s="89"/>
      <c r="B141" s="93" t="s">
        <v>178</v>
      </c>
      <c r="C141" s="90"/>
      <c r="D141" s="89"/>
    </row>
    <row r="142" spans="1:4" ht="12.75">
      <c r="A142" s="89"/>
      <c r="B142" s="93" t="s">
        <v>179</v>
      </c>
      <c r="C142" s="90"/>
      <c r="D142" s="89"/>
    </row>
    <row r="143" spans="1:4" ht="12.75">
      <c r="A143" s="92"/>
      <c r="B143" s="94" t="s">
        <v>180</v>
      </c>
      <c r="C143" s="99"/>
      <c r="D143" s="92"/>
    </row>
    <row r="144" spans="1:4" ht="12.75">
      <c r="A144" s="46" t="s">
        <v>36</v>
      </c>
      <c r="B144" s="55" t="s">
        <v>47</v>
      </c>
      <c r="C144" s="63" t="s">
        <v>21</v>
      </c>
      <c r="D144" s="6">
        <f>294+7+2+3+2.5+4.5+3+4+4+2+5+6</f>
        <v>337</v>
      </c>
    </row>
    <row r="145" spans="1:4" ht="12.75">
      <c r="A145" s="13"/>
      <c r="B145" s="55" t="s">
        <v>48</v>
      </c>
      <c r="C145" s="16"/>
      <c r="D145" s="13"/>
    </row>
    <row r="146" spans="1:4" ht="12.75">
      <c r="A146" s="13"/>
      <c r="B146" s="55" t="s">
        <v>141</v>
      </c>
      <c r="C146" s="16"/>
      <c r="D146" s="13"/>
    </row>
    <row r="147" spans="1:4" ht="12.75">
      <c r="A147" s="13"/>
      <c r="B147" s="55" t="s">
        <v>142</v>
      </c>
      <c r="C147" s="16"/>
      <c r="D147" s="13"/>
    </row>
    <row r="148" spans="1:4" ht="12.75">
      <c r="A148" s="13"/>
      <c r="B148" s="55" t="s">
        <v>148</v>
      </c>
      <c r="C148" s="16"/>
      <c r="D148" s="13"/>
    </row>
    <row r="149" spans="1:4" ht="12.75">
      <c r="A149" s="13"/>
      <c r="B149" s="55" t="s">
        <v>143</v>
      </c>
      <c r="C149" s="16"/>
      <c r="D149" s="13"/>
    </row>
    <row r="150" spans="1:4" ht="12.75">
      <c r="A150" s="13"/>
      <c r="B150" s="55" t="s">
        <v>144</v>
      </c>
      <c r="C150" s="16"/>
      <c r="D150" s="13"/>
    </row>
    <row r="151" spans="1:4" ht="12.75">
      <c r="A151" s="13"/>
      <c r="B151" s="55" t="s">
        <v>145</v>
      </c>
      <c r="C151" s="16"/>
      <c r="D151" s="13"/>
    </row>
    <row r="152" spans="1:4" ht="12.75">
      <c r="A152" s="13"/>
      <c r="B152" s="55" t="s">
        <v>146</v>
      </c>
      <c r="C152" s="16"/>
      <c r="D152" s="13"/>
    </row>
    <row r="153" spans="1:4" ht="12.75">
      <c r="A153" s="13"/>
      <c r="B153" s="55" t="s">
        <v>149</v>
      </c>
      <c r="C153" s="16"/>
      <c r="D153" s="13"/>
    </row>
    <row r="154" spans="1:4" ht="12.75">
      <c r="A154" s="13"/>
      <c r="B154" s="55" t="s">
        <v>147</v>
      </c>
      <c r="C154" s="16"/>
      <c r="D154" s="13"/>
    </row>
    <row r="155" spans="1:4" ht="12.75">
      <c r="A155" s="13"/>
      <c r="B155" s="55" t="s">
        <v>150</v>
      </c>
      <c r="C155" s="16"/>
      <c r="D155" s="13"/>
    </row>
    <row r="156" spans="1:4" ht="12.75">
      <c r="A156" s="13"/>
      <c r="B156" s="55" t="s">
        <v>151</v>
      </c>
      <c r="C156" s="16"/>
      <c r="D156" s="13"/>
    </row>
    <row r="157" spans="1:4" ht="12.75">
      <c r="A157" s="13"/>
      <c r="B157" s="75" t="s">
        <v>152</v>
      </c>
      <c r="C157" s="16"/>
      <c r="D157" s="13"/>
    </row>
    <row r="158" spans="1:4" ht="12.75">
      <c r="A158" s="7"/>
      <c r="B158" s="77" t="s">
        <v>153</v>
      </c>
      <c r="C158" s="14"/>
      <c r="D158" s="7"/>
    </row>
    <row r="159" spans="1:4" ht="12.75">
      <c r="A159" s="46" t="s">
        <v>37</v>
      </c>
      <c r="B159" s="78" t="s">
        <v>110</v>
      </c>
      <c r="C159" s="63" t="s">
        <v>21</v>
      </c>
      <c r="D159" s="56">
        <v>339</v>
      </c>
    </row>
    <row r="160" spans="1:4" ht="12.75">
      <c r="A160" s="46"/>
      <c r="B160" s="82" t="s">
        <v>111</v>
      </c>
      <c r="C160" s="53"/>
      <c r="D160" s="46"/>
    </row>
    <row r="161" spans="1:4" ht="12.75">
      <c r="A161" s="46"/>
      <c r="B161" s="82" t="s">
        <v>135</v>
      </c>
      <c r="C161" s="53"/>
      <c r="D161" s="46"/>
    </row>
    <row r="162" spans="1:4" ht="15" thickBot="1">
      <c r="A162" s="57"/>
      <c r="B162" s="103" t="s">
        <v>56</v>
      </c>
      <c r="C162" s="104" t="s">
        <v>32</v>
      </c>
      <c r="D162" s="105">
        <f>339*0.2</f>
        <v>67.8</v>
      </c>
    </row>
    <row r="163" spans="1:4" ht="12.75">
      <c r="A163" s="53"/>
      <c r="B163" s="102"/>
      <c r="C163" s="63"/>
      <c r="D163" s="45"/>
    </row>
    <row r="164" spans="1:4" ht="12.75">
      <c r="A164" s="111" t="s">
        <v>54</v>
      </c>
      <c r="B164" s="111"/>
      <c r="C164" s="111"/>
      <c r="D164" s="111"/>
    </row>
    <row r="165" spans="1:4" ht="12.75">
      <c r="A165" s="109" t="s">
        <v>53</v>
      </c>
      <c r="B165" s="109"/>
      <c r="C165" s="109"/>
      <c r="D165" s="109"/>
    </row>
    <row r="166" spans="1:4" ht="13.5" thickBot="1">
      <c r="A166" s="110"/>
      <c r="B166" s="110"/>
      <c r="C166" s="110"/>
      <c r="D166" s="110"/>
    </row>
    <row r="167" spans="1:4" ht="12.75">
      <c r="A167" s="69" t="s">
        <v>0</v>
      </c>
      <c r="B167" s="69" t="s">
        <v>1</v>
      </c>
      <c r="C167" s="69" t="s">
        <v>2</v>
      </c>
      <c r="D167" s="69" t="s">
        <v>3</v>
      </c>
    </row>
    <row r="168" spans="1:4" ht="13.5" thickBot="1">
      <c r="A168" s="70"/>
      <c r="B168" s="70"/>
      <c r="C168" s="70" t="s">
        <v>4</v>
      </c>
      <c r="D168" s="70"/>
    </row>
    <row r="169" spans="1:4" ht="15" thickBot="1">
      <c r="A169" s="96"/>
      <c r="B169" s="26" t="s">
        <v>165</v>
      </c>
      <c r="C169" s="27"/>
      <c r="D169" s="10"/>
    </row>
    <row r="170" spans="1:4" ht="12.75">
      <c r="A170" s="46" t="s">
        <v>38</v>
      </c>
      <c r="B170" s="82" t="s">
        <v>162</v>
      </c>
      <c r="C170" s="63" t="s">
        <v>21</v>
      </c>
      <c r="D170" s="6">
        <f>339+294</f>
        <v>633</v>
      </c>
    </row>
    <row r="171" spans="1:4" ht="12.75">
      <c r="A171" s="49"/>
      <c r="B171" s="100" t="s">
        <v>163</v>
      </c>
      <c r="C171" s="88"/>
      <c r="D171" s="101"/>
    </row>
    <row r="172" spans="1:4" ht="12.75">
      <c r="A172" s="46" t="s">
        <v>39</v>
      </c>
      <c r="B172" s="82" t="s">
        <v>167</v>
      </c>
      <c r="C172" s="63" t="s">
        <v>27</v>
      </c>
      <c r="D172" s="56">
        <v>2</v>
      </c>
    </row>
    <row r="173" spans="1:4" ht="12.75">
      <c r="A173" s="49"/>
      <c r="B173" s="100" t="s">
        <v>168</v>
      </c>
      <c r="C173" s="88"/>
      <c r="D173" s="101"/>
    </row>
    <row r="174" spans="1:4" ht="12.75">
      <c r="A174" s="46" t="s">
        <v>169</v>
      </c>
      <c r="B174" s="82" t="s">
        <v>49</v>
      </c>
      <c r="C174" s="39" t="s">
        <v>7</v>
      </c>
      <c r="D174" s="81">
        <v>0.39</v>
      </c>
    </row>
    <row r="175" spans="1:4" ht="13.5" thickBot="1">
      <c r="A175" s="20"/>
      <c r="B175" s="83" t="s">
        <v>50</v>
      </c>
      <c r="C175" s="21"/>
      <c r="D175" s="20"/>
    </row>
    <row r="177" ht="12.75">
      <c r="A177" s="80"/>
    </row>
  </sheetData>
  <sheetProtection/>
  <mergeCells count="12">
    <mergeCell ref="A166:D166"/>
    <mergeCell ref="A1:D1"/>
    <mergeCell ref="A2:D2"/>
    <mergeCell ref="A3:D3"/>
    <mergeCell ref="A57:D57"/>
    <mergeCell ref="A55:D55"/>
    <mergeCell ref="A56:D56"/>
    <mergeCell ref="A109:D109"/>
    <mergeCell ref="A110:D110"/>
    <mergeCell ref="A111:D111"/>
    <mergeCell ref="A164:D164"/>
    <mergeCell ref="A165:D16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&amp;C&amp;P</oddHeader>
    <oddFooter>&amp;C&amp;"Arial,Pogrubiona kursywa"&amp;9Przedmiar robót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HP</cp:lastModifiedBy>
  <cp:lastPrinted>2015-03-26T07:11:55Z</cp:lastPrinted>
  <dcterms:created xsi:type="dcterms:W3CDTF">2007-05-14T17:41:11Z</dcterms:created>
  <dcterms:modified xsi:type="dcterms:W3CDTF">2016-06-01T08:10:26Z</dcterms:modified>
  <cp:category/>
  <cp:version/>
  <cp:contentType/>
  <cp:contentStatus/>
</cp:coreProperties>
</file>