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5480" windowHeight="9465" activeTab="5"/>
  </bookViews>
  <sheets>
    <sheet name="1" sheetId="1" r:id="rId1"/>
    <sheet name="2" sheetId="2" r:id="rId2"/>
    <sheet name="3" sheetId="3" r:id="rId3"/>
    <sheet name="3a" sheetId="4" r:id="rId4"/>
    <sheet name="Nr 4" sheetId="5" r:id="rId5"/>
    <sheet name="Nr 4a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prognoza długu" sheetId="16" r:id="rId16"/>
  </sheets>
  <definedNames>
    <definedName name="_xlnm.Print_Titles" localSheetId="15">'prognoza długu'!$1:$2</definedName>
  </definedNames>
  <calcPr fullCalcOnLoad="1"/>
</workbook>
</file>

<file path=xl/sharedStrings.xml><?xml version="1.0" encoding="utf-8"?>
<sst xmlns="http://schemas.openxmlformats.org/spreadsheetml/2006/main" count="894" uniqueCount="542">
  <si>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</si>
  <si>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</si>
  <si>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</si>
  <si>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</si>
  <si>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</si>
  <si>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</si>
  <si>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</si>
  <si>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</si>
  <si>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</si>
  <si>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Nazwa</t>
  </si>
  <si>
    <t>w tym źródła finansowania</t>
  </si>
  <si>
    <t>Wydatki bieżące</t>
  </si>
  <si>
    <t>Wydatki majątkowe</t>
  </si>
  <si>
    <t>Rozdz.</t>
  </si>
  <si>
    <t>w złotych</t>
  </si>
  <si>
    <t>x</t>
  </si>
  <si>
    <t>w  złotych</t>
  </si>
  <si>
    <t>2009 r.</t>
  </si>
  <si>
    <t>Lp.</t>
  </si>
  <si>
    <t>Łączne nakłady finansowe</t>
  </si>
  <si>
    <t>Jednostka org. realizująca zadanie lub koordynująca program</t>
  </si>
  <si>
    <t xml:space="preserve">A.      
B.
C.
D. 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</si>
  <si>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</si>
  <si>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</si>
  <si>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</si>
  <si>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</si>
  <si>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* Wybrać odpowiednie oznaczenie źródła finansowania:</t>
  </si>
  <si>
    <t>Planowane wydatki</t>
  </si>
  <si>
    <t>z tego:</t>
  </si>
  <si>
    <t>Dotacje</t>
  </si>
  <si>
    <t>Ogółem wydatki</t>
  </si>
  <si>
    <t>Wydatki na na obsługę długu (odsetki)</t>
  </si>
  <si>
    <t>Wydatki
z tytułu poręczeń
i gwarancji</t>
  </si>
  <si>
    <t>Wynagro-
dzenia</t>
  </si>
  <si>
    <t>Pochodne od wynagro-
dzeń</t>
  </si>
  <si>
    <t>wynagrodzenia</t>
  </si>
  <si>
    <t>pochodne od wynagrodzeń</t>
  </si>
  <si>
    <t>dotacje</t>
  </si>
  <si>
    <t>Wydatki
bieżące</t>
  </si>
  <si>
    <t>Wydatki
majątkowe</t>
  </si>
  <si>
    <t>Wydatki
ogółem</t>
  </si>
  <si>
    <t>Dotacje
ogółem</t>
  </si>
  <si>
    <t>Dochody ogółem</t>
  </si>
  <si>
    <t>kredyty
i pożyczki</t>
  </si>
  <si>
    <t>środki wymienione
w art. 5 ust. 1 pkt 2 i 3 u.f.p.</t>
  </si>
  <si>
    <t>Nazwa zadania inwestycyjnego
i okres realizacji
(w latach)</t>
  </si>
  <si>
    <t>Ogółem</t>
  </si>
  <si>
    <t>dochody własne jst</t>
  </si>
  <si>
    <t>dotacje i środki pochodzące z innych  źr.*</t>
  </si>
  <si>
    <t>dotacje i środki pochodzące
z innych  źr.*</t>
  </si>
  <si>
    <t>Nazwa zadania inwestycyjnego</t>
  </si>
  <si>
    <t>Dochody bieżące</t>
  </si>
  <si>
    <t>Dochody majątkowe</t>
  </si>
  <si>
    <t>Plan
na 2008 r.</t>
  </si>
  <si>
    <t>Limity wydatków na wieloletnie programy inwestycyjne w latach 2008 - 2010</t>
  </si>
  <si>
    <t>wydatki poniesione do 31.12.2007 r.</t>
  </si>
  <si>
    <t>rok budżetowy 2008 (8+9+10+11)</t>
  </si>
  <si>
    <t>2010 r.</t>
  </si>
  <si>
    <t>wydatki do poniesienia po 2010 roku</t>
  </si>
  <si>
    <t>Zadania inwestycyjne roczne w 2008 r.</t>
  </si>
  <si>
    <t>rok budżetowy 2008 (7+8+9+10)</t>
  </si>
  <si>
    <t>Dochody i wydatki związane z realizacją zadań z zakresu administracji rządowej i innych zadań zleconych odrębnymi ustawami w 2008 r.</t>
  </si>
  <si>
    <t>Dochody i wydatki związane z realizacją zadań z zakresu administracji rządowej realizowanych na podstawie porozumień z organami administracji rządowej w 2008 r.</t>
  </si>
  <si>
    <t>Ochrony Środowiska i Gospodarki Wodnej</t>
  </si>
  <si>
    <t>Wyszczególnienie</t>
  </si>
  <si>
    <t>I.</t>
  </si>
  <si>
    <t>Stan środków obrotowych na początek roku</t>
  </si>
  <si>
    <t>II.</t>
  </si>
  <si>
    <t>Przychody</t>
  </si>
  <si>
    <t>III.</t>
  </si>
  <si>
    <t>Wydatki</t>
  </si>
  <si>
    <t>IV.</t>
  </si>
  <si>
    <t>Stan środków obrotowych na koniec roku</t>
  </si>
  <si>
    <t>Gospodarki Zasobem Geodezyjnym i Kartograficznym</t>
  </si>
  <si>
    <t>Plan na 2008 r.</t>
  </si>
  <si>
    <t>Dochody i wydatki związane z realizacją zadań realizowanych na podstawie porozumień (umów) między jednostkami samorządu terytorialnego w 2008 r.</t>
  </si>
  <si>
    <t>Nazwa zadania</t>
  </si>
  <si>
    <t>Dochody
ogółem</t>
  </si>
  <si>
    <t>wydatki na obsługę długu (odsetki)</t>
  </si>
  <si>
    <t>wydatki
z tytułu poręczeń
i gwarancji</t>
  </si>
  <si>
    <t>I. Dochody i wydatki związane z realizacją zadań realizowanych wspólnie z innymi jednostkami samorządu terytorialnego</t>
  </si>
  <si>
    <t>III. Dochody i wydatki związane z pomocą rzeczową lub finansową realizowaną na podstawie porozumień między j.s.t.</t>
  </si>
  <si>
    <t>Załącznik Nr 4</t>
  </si>
  <si>
    <t>do uchwały Nr . . . . . . . . . . . . . . . .</t>
  </si>
  <si>
    <t>Rady. . . . . . . . . . . . . . . . . . . . . . . .</t>
  </si>
  <si>
    <t xml:space="preserve">z dnia . . . . . . . . . . . . . . . . . . . . . . . </t>
  </si>
  <si>
    <t>Wydatki na programy i projekty realizowane ze środków pochodzących z budżetu Unii Europejskiej oraz innych źródeł zagranicznych, niepodlegających zwrotowi na 2008 rok</t>
  </si>
  <si>
    <t>w zł</t>
  </si>
  <si>
    <t>L.p.</t>
  </si>
  <si>
    <t>Źródła finansowania</t>
  </si>
  <si>
    <t>Wydatki w roku budżetowym 2008</t>
  </si>
  <si>
    <t>Planowane wydatki budżetowe na realizację zadań programu w latach 2009 - 2010</t>
  </si>
  <si>
    <t>2009 rok</t>
  </si>
  <si>
    <t>2010 rok</t>
  </si>
  <si>
    <t>Razem 2009 - 2010</t>
  </si>
  <si>
    <t>I</t>
  </si>
  <si>
    <t>Ogółem wydatki bieżące</t>
  </si>
  <si>
    <t>- środki z budżetu j.s.t.</t>
  </si>
  <si>
    <t>- środki z budżetu krajowego</t>
  </si>
  <si>
    <t>- środki z UE oraz innych źródeł zagranicznych</t>
  </si>
  <si>
    <t>II</t>
  </si>
  <si>
    <t>Ogółem wydatki majątkowe</t>
  </si>
  <si>
    <t xml:space="preserve">Ogółem wydatki </t>
  </si>
  <si>
    <t>Plan przychodów i wydatków zakładów budżetowych, gospodarstw pomocniczych</t>
  </si>
  <si>
    <t xml:space="preserve"> oraz dochodów i wydatków dochodów własnych na 2008 r.</t>
  </si>
  <si>
    <t>Przychody*</t>
  </si>
  <si>
    <t>ogółem</t>
  </si>
  <si>
    <t>w tym: dotacja
z budżetu</t>
  </si>
  <si>
    <t>w tym: wpłata do budżetu</t>
  </si>
  <si>
    <t>Zakłady budżetowe</t>
  </si>
  <si>
    <t>Gospodarstwa pomocnicze</t>
  </si>
  <si>
    <t>Rachunki dochodów własnych</t>
  </si>
  <si>
    <t>Dotacje podmiotowe w 2008 r.</t>
  </si>
  <si>
    <t>Nazwa instytucji</t>
  </si>
  <si>
    <t>Kwota dotacji</t>
  </si>
  <si>
    <r>
      <t>*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w rachunku dochodów własnych - Dochody</t>
    </r>
  </si>
  <si>
    <t>Przewidywane wykonanie na 31.12</t>
  </si>
  <si>
    <t>2005 r.</t>
  </si>
  <si>
    <t>2006 r.</t>
  </si>
  <si>
    <t>2007 r.</t>
  </si>
  <si>
    <t>2008 r.</t>
  </si>
  <si>
    <t>A. Dochody</t>
  </si>
  <si>
    <t>z tego</t>
  </si>
  <si>
    <t>A.1. Dochody bieżące</t>
  </si>
  <si>
    <t>- subwencja ogólna</t>
  </si>
  <si>
    <t>- dotacje celowe na zadania bieżące</t>
  </si>
  <si>
    <t>A.2. Dochody majątkowe</t>
  </si>
  <si>
    <t>w tym</t>
  </si>
  <si>
    <t>- dochody ze sprzedaży majątku</t>
  </si>
  <si>
    <t>- dotacje celowe na zadania inwestycyjne</t>
  </si>
  <si>
    <t>B. Wydatki</t>
  </si>
  <si>
    <t>B1. Wydatki bieżące</t>
  </si>
  <si>
    <t>- wydatki na obsługę długu</t>
  </si>
  <si>
    <t>- wydatki z tytułu poręczeń i gwarancji</t>
  </si>
  <si>
    <t>B.2. Wydatki majątkowe</t>
  </si>
  <si>
    <t>C. Nadwyżka/ deficyt (A - B)</t>
  </si>
  <si>
    <t>D. Finansowanie</t>
  </si>
  <si>
    <t>Kredyty i pożyczki długoterminowe</t>
  </si>
  <si>
    <t>na realizację programów i projektów realizowanychz udziałem środków pochodzących z funduszy strukturalnych i Funduszu Spójności UE</t>
  </si>
  <si>
    <t>Spłata pożyczek udzielonych</t>
  </si>
  <si>
    <t>Nadwyżka z lat ubiegłych</t>
  </si>
  <si>
    <t>Papiery wartościowe</t>
  </si>
  <si>
    <t>Obligacje jednostek samorzadowych oraz związków komunalnych</t>
  </si>
  <si>
    <t>Prywatyzacja majątku j.s.t.</t>
  </si>
  <si>
    <t>Inne źródła</t>
  </si>
  <si>
    <t>Przychody z lokat</t>
  </si>
  <si>
    <t>Spłaty kredytów i pożyczek długoterminowych</t>
  </si>
  <si>
    <t>Udzielone pożyczki</t>
  </si>
  <si>
    <t>Lokaty w bankach</t>
  </si>
  <si>
    <t>Wykup papierów wartościowych</t>
  </si>
  <si>
    <t>Wykup obligacji samorządowych</t>
  </si>
  <si>
    <t>Inne cele</t>
  </si>
  <si>
    <t>Zaciągnięte kredyty i pożyczki długoterminowe</t>
  </si>
  <si>
    <t>Wyemitowane papiery wartościowe</t>
  </si>
  <si>
    <t>Wyemitowane obligacje samorządowe</t>
  </si>
  <si>
    <t>Wymagalne zobowiązania</t>
  </si>
  <si>
    <t>z tytułu dostaw towarów i usług</t>
  </si>
  <si>
    <t>z tytułu udzielonych poręczeń</t>
  </si>
  <si>
    <t>Wskaźnik długu (poz.38 / poz.1) %</t>
  </si>
  <si>
    <t>Wskaźnik długu bez UE (poz.38 - poz.40 - poz.42 - poz.44 / poz.1) %</t>
  </si>
  <si>
    <t>Wskaźnik długu do dochodów własnych (poz.38 / (poz.3+poz.6-poz.8)) %</t>
  </si>
  <si>
    <t>Wskaźnik długu bez UE do dochodów własnych ((poz.38 - poz.40 - poz.42 - poz.44) / (poz.3+poz.6-poz.8)) %</t>
  </si>
  <si>
    <t xml:space="preserve">z tego, przypadające do spłaty w roku budżetowym </t>
  </si>
  <si>
    <t>kredyty i pożyczki (kapitał + odsetki)</t>
  </si>
  <si>
    <t>wykup papierów wartościowych</t>
  </si>
  <si>
    <t>wykup obligacji samorządowych</t>
  </si>
  <si>
    <t>Wskaźnik zadłużenia (poz.53 / poz.1) %</t>
  </si>
  <si>
    <t>Wskaźnik zadłużenia bez UE ((poz.53 - poz.55 - poz.57 - poz.59) / poz.1) %</t>
  </si>
  <si>
    <t>Wskaźnik zadłużenia do dochodów własnych (poz.53 / (poz.3+poz.6-poz.8)) %</t>
  </si>
  <si>
    <t>Wskaźnik zadłużenia bez UE do dochodów własnych ((poz.53 - poz.55 - poz.57- poz.59) / (poz.3+poz.6-poz.8)) %</t>
  </si>
  <si>
    <t>średnia arytmetyczna z obliczonych dla ostatnich trzech lat relacji dochodów bieżących powiększonych o wpływy uzyskane ze sprzedaży majątku oraz pomniejszonych o wydatki bieżące po wyłączeniu odsetek, do dochodów ogółem</t>
  </si>
  <si>
    <t>pokrycie wydatków bieżących dochodami bieżącymi (poz.2 - poz.10)</t>
  </si>
  <si>
    <r>
      <t>2011 r.</t>
    </r>
    <r>
      <rPr>
        <vertAlign val="superscript"/>
        <sz val="10"/>
        <rFont val="Arial CE"/>
        <family val="2"/>
      </rPr>
      <t>1)</t>
    </r>
  </si>
  <si>
    <r>
      <t>- dochody własne</t>
    </r>
    <r>
      <rPr>
        <vertAlign val="superscript"/>
        <sz val="10"/>
        <rFont val="Arial CE"/>
        <family val="2"/>
      </rPr>
      <t>2)</t>
    </r>
  </si>
  <si>
    <r>
      <t>D</t>
    </r>
    <r>
      <rPr>
        <b/>
        <vertAlign val="subscript"/>
        <sz val="10"/>
        <rFont val="Arial CE"/>
        <family val="2"/>
      </rPr>
      <t>1</t>
    </r>
    <r>
      <rPr>
        <b/>
        <sz val="10"/>
        <rFont val="Arial CE"/>
        <family val="2"/>
      </rPr>
      <t xml:space="preserve"> Przychody ogółem</t>
    </r>
  </si>
  <si>
    <r>
      <t>D</t>
    </r>
    <r>
      <rPr>
        <b/>
        <vertAlign val="subscript"/>
        <sz val="10"/>
        <rFont val="Arial CE"/>
        <family val="2"/>
      </rPr>
      <t>2</t>
    </r>
    <r>
      <rPr>
        <b/>
        <sz val="10"/>
        <rFont val="Arial CE"/>
        <family val="2"/>
      </rPr>
      <t xml:space="preserve"> Rozchody ogółem</t>
    </r>
  </si>
  <si>
    <r>
      <t>E</t>
    </r>
    <r>
      <rPr>
        <b/>
        <vertAlign val="subscript"/>
        <sz val="10"/>
        <rFont val="Arial CE"/>
        <family val="2"/>
      </rPr>
      <t>1</t>
    </r>
    <r>
      <rPr>
        <b/>
        <sz val="10"/>
        <rFont val="Arial CE"/>
        <family val="2"/>
      </rPr>
      <t>. Dług na koniec roku</t>
    </r>
  </si>
  <si>
    <r>
      <t>Przyjęte depozyty</t>
    </r>
    <r>
      <rPr>
        <vertAlign val="superscript"/>
        <sz val="10"/>
        <rFont val="Arial CE"/>
        <family val="2"/>
      </rPr>
      <t>3)</t>
    </r>
  </si>
  <si>
    <r>
      <t>E</t>
    </r>
    <r>
      <rPr>
        <b/>
        <vertAlign val="subscript"/>
        <sz val="10"/>
        <rFont val="Arial CE"/>
        <family val="2"/>
      </rPr>
      <t>2</t>
    </r>
    <r>
      <rPr>
        <b/>
        <sz val="10"/>
        <rFont val="Arial CE"/>
        <family val="2"/>
      </rPr>
      <t>. Zadłużenie w ciągu roku</t>
    </r>
  </si>
  <si>
    <r>
      <t>Potencjalne spłaty z tytułu udzielonych poręczeń</t>
    </r>
    <r>
      <rPr>
        <vertAlign val="superscript"/>
        <sz val="10"/>
        <rFont val="Arial CE"/>
        <family val="2"/>
      </rPr>
      <t>4)</t>
    </r>
  </si>
  <si>
    <r>
      <t>1)</t>
    </r>
    <r>
      <rPr>
        <sz val="10"/>
        <rFont val="Arial CE"/>
        <family val="2"/>
      </rPr>
      <t xml:space="preserve"> - podać dane na poszczególne lata objęte spłatą całego zadłużenia</t>
    </r>
  </si>
  <si>
    <r>
      <t>2)</t>
    </r>
    <r>
      <rPr>
        <sz val="10"/>
        <rFont val="Arial CE"/>
        <family val="2"/>
      </rPr>
      <t xml:space="preserve"> - w dochodach własnych należy uwzględnić dochody z innych źródeł</t>
    </r>
  </si>
  <si>
    <r>
      <t>3)</t>
    </r>
    <r>
      <rPr>
        <sz val="10"/>
        <rFont val="Arial CE"/>
        <family val="2"/>
      </rPr>
      <t xml:space="preserve"> - depozyty przyjęte do budżetu</t>
    </r>
  </si>
  <si>
    <r>
      <t>4)</t>
    </r>
    <r>
      <rPr>
        <sz val="10"/>
        <rFont val="Arial CE"/>
        <family val="2"/>
      </rPr>
      <t xml:space="preserve"> - jeśli z umowy poręczenia wynika, że poręczyciel ponosi odpowiedzialność za zobowiązania dłużnika wg obowiązaującego dłużnika harmonogramu spłaty należy w poszczególnych kolumnach wykazać kwoty przypadające do spłaty w kolejnych latach obowiązywania umowy w/g harmonogramu obowiązującego dłużnika. Jeśli natomiast z umowy poręczenia wynika, że cały kredyt / pożyczka może być postawiony w stan natychmiastowej wymagalności w poszczególnych kolumnach należy wpisać kwoty odpowiadające całemu pozostałemu do spłaty w danym roku kredytowi lub pożyczce wraz z odsetkami.</t>
    </r>
  </si>
  <si>
    <t>Przychody i rozchody budżetu w 2008 r.</t>
  </si>
  <si>
    <t>Klasyfikacja
§</t>
  </si>
  <si>
    <t>Kwota
2008 r.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</si>
  <si>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</si>
  <si>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</si>
  <si>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</si>
  <si>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</si>
  <si>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</si>
  <si>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</si>
  <si>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</si>
  <si>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</si>
  <si>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5.</t>
  </si>
  <si>
    <t>Prywatyzacja majątku jst</t>
  </si>
  <si>
    <t>5a.</t>
  </si>
  <si>
    <t>Prywatyzacja pośrednia</t>
  </si>
  <si>
    <t>§ 941</t>
  </si>
  <si>
    <t>5b.</t>
  </si>
  <si>
    <t>Prywatyzacja bezpośrednia</t>
  </si>
  <si>
    <t>§ 942</t>
  </si>
  <si>
    <t>5c.</t>
  </si>
  <si>
    <t>Prywatyzacja majątku pozostałego po likwidacji państwowych jednostek organizacyjnych oraz spółek z udziałem Skarbu Państwa</t>
  </si>
  <si>
    <t>§ 943</t>
  </si>
  <si>
    <t>5d.</t>
  </si>
  <si>
    <t>Pozostałe przychody z prywatyzacji</t>
  </si>
  <si>
    <t>§ 944</t>
  </si>
  <si>
    <t>6.</t>
  </si>
  <si>
    <t>Nadwyżka budżetu z lat ubiegłych</t>
  </si>
  <si>
    <t>§ 957</t>
  </si>
  <si>
    <t>7.</t>
  </si>
  <si>
    <t xml:space="preserve">Obligacje </t>
  </si>
  <si>
    <t>§ 911</t>
  </si>
  <si>
    <t>8.</t>
  </si>
  <si>
    <t>Inne papiery wartościowe</t>
  </si>
  <si>
    <t>§ 931</t>
  </si>
  <si>
    <t>9.</t>
  </si>
  <si>
    <t>Inne źródła (wolne środki)</t>
  </si>
  <si>
    <t>§ 955</t>
  </si>
  <si>
    <t>10.</t>
  </si>
  <si>
    <t>Przelewy z rachunku lokat</t>
  </si>
  <si>
    <t>§ 994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</si>
  <si>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</si>
  <si>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</si>
  <si>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</si>
  <si>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</si>
  <si>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</si>
  <si>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</si>
  <si>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§ 991</t>
  </si>
  <si>
    <t>Lokaty</t>
  </si>
  <si>
    <t>§ 982</t>
  </si>
  <si>
    <t>Wykup obligacji</t>
  </si>
  <si>
    <t>§ 971</t>
  </si>
  <si>
    <t>Rozchody z tytułu innych rozliczeń</t>
  </si>
  <si>
    <t>§ 995</t>
  </si>
  <si>
    <r>
      <t>§ 941 do 944</t>
    </r>
    <r>
      <rPr>
        <vertAlign val="superscript"/>
        <sz val="10"/>
        <rFont val="Arial CE"/>
        <family val="0"/>
      </rPr>
      <t xml:space="preserve">1) </t>
    </r>
  </si>
  <si>
    <t>Jednostka otrzymująca dotację</t>
  </si>
  <si>
    <t xml:space="preserve">* w przypadku dotacji celowych na zadania własne gminy realizowane przez podmioty należące i nienależące do sektora finansów publicznych   </t>
  </si>
  <si>
    <t xml:space="preserve">w 2008 r, realizowanych w trybie ustawy o pożytku publicznym i o wolontariacie,  w rubryce jednostka otrzymująca dotację wpisać         </t>
  </si>
  <si>
    <t>"wyłoniona w drodze konkursu"</t>
  </si>
  <si>
    <r>
      <t>Dotacje celowe</t>
    </r>
    <r>
      <rPr>
        <b/>
        <sz val="12"/>
        <rFont val="Arial CE"/>
        <family val="2"/>
      </rPr>
      <t xml:space="preserve"> </t>
    </r>
  </si>
  <si>
    <t>Udział powiatu w pod.doch od osób fizycznych</t>
  </si>
  <si>
    <t>Udział powiatu w pod.doch od osób prawnych</t>
  </si>
  <si>
    <t>Wpływy z innych opłat stanowiących dochółd j.s.t.</t>
  </si>
  <si>
    <t>Część oświatowa subwencji ogólnej</t>
  </si>
  <si>
    <t>Subwencje ogólne</t>
  </si>
  <si>
    <t>Część wyrównawcza subwencji ogólnej</t>
  </si>
  <si>
    <t>Część równoważąca subwencji ogólnej</t>
  </si>
  <si>
    <t>Środkipochodzące z Norweskiego Mechanizmu</t>
  </si>
  <si>
    <t>Składki na ubezpieczenia zdrowotne</t>
  </si>
  <si>
    <t>010</t>
  </si>
  <si>
    <t>01005</t>
  </si>
  <si>
    <t>020</t>
  </si>
  <si>
    <t>02001</t>
  </si>
  <si>
    <t>0750</t>
  </si>
  <si>
    <t>0470</t>
  </si>
  <si>
    <t>0920</t>
  </si>
  <si>
    <t>0010</t>
  </si>
  <si>
    <t>0020</t>
  </si>
  <si>
    <t>0420</t>
  </si>
  <si>
    <t>0830</t>
  </si>
  <si>
    <t>0970</t>
  </si>
  <si>
    <t>Rehabilitacja zawodowa</t>
  </si>
  <si>
    <t>Dotacje celowe otrzymane z gmin</t>
  </si>
  <si>
    <t>Fundusz Pracy</t>
  </si>
  <si>
    <t>Powiatowe urzędy pracy</t>
  </si>
  <si>
    <t>Zespoły d.s. orzekania o niepełnosprawności</t>
  </si>
  <si>
    <t>Wpływy z opłat komunikactyjnych</t>
  </si>
  <si>
    <t>Wydatki budżetu Powiatu na 2008 r.</t>
  </si>
  <si>
    <t>02002</t>
  </si>
  <si>
    <t>Obsługa kredytów i pożyczek</t>
  </si>
  <si>
    <t>Rozliczenia z tytułu poręczeń</t>
  </si>
  <si>
    <t>Przeciwdziałanie skutkom patologii</t>
  </si>
  <si>
    <t>Dokształcanie i dosk. Nauczycieli</t>
  </si>
  <si>
    <t>Biblioteki</t>
  </si>
  <si>
    <t>Domy i ośrodki kultury</t>
  </si>
  <si>
    <t>Dochody budżetu Powiatu na 2008 r.</t>
  </si>
  <si>
    <t>0490</t>
  </si>
  <si>
    <t>Wpływy z innych lokalnych opłat /zaj. pasa drogow./</t>
  </si>
  <si>
    <t>wtym : Rodz.D.Dz.</t>
  </si>
  <si>
    <t xml:space="preserve">           PUP</t>
  </si>
  <si>
    <t xml:space="preserve">         Rodz. D.Dz.</t>
  </si>
  <si>
    <t>w tym: PCPR-św.społeczne</t>
  </si>
  <si>
    <t xml:space="preserve">         Star. Pow. Porozumienia</t>
  </si>
  <si>
    <t>ZSP NR 1</t>
  </si>
  <si>
    <t>ZSP Nr 2</t>
  </si>
  <si>
    <t>ZSP Nr 3</t>
  </si>
  <si>
    <t>Int. przy ZSP Nr 2</t>
  </si>
  <si>
    <t>Int. przy ZSP Nr 3</t>
  </si>
  <si>
    <t>Z.Dr.Pow.</t>
  </si>
  <si>
    <t>Star. Pow.</t>
  </si>
  <si>
    <t>Rolnictwo i Łowiectwo</t>
  </si>
  <si>
    <t>Prace godezyjno-urządzeniowe na potrzeby rolnictwa</t>
  </si>
  <si>
    <t>Leśnictwo</t>
  </si>
  <si>
    <t>Gospodarka Leśna</t>
  </si>
  <si>
    <t>Transport i łączność</t>
  </si>
  <si>
    <t>Drogi publiczne powiatowe</t>
  </si>
  <si>
    <t>Gospodarka mieszkaniowa</t>
  </si>
  <si>
    <t>Gospodarka gruntami i nieruchomościami</t>
  </si>
  <si>
    <t>Działalność usługowa</t>
  </si>
  <si>
    <t>Prace geodezyjno-kartograficzne</t>
  </si>
  <si>
    <t>Opracowania geodezyjne i kartograficzne</t>
  </si>
  <si>
    <t>Nadzór budowlany</t>
  </si>
  <si>
    <t>Administracja publiczna</t>
  </si>
  <si>
    <t>Urzędy wojewódzkie</t>
  </si>
  <si>
    <t>Starostwa powiatowe</t>
  </si>
  <si>
    <t>Komisje poborowe</t>
  </si>
  <si>
    <t>Bezpieczeństwo publiczne i ochrona p.poż.</t>
  </si>
  <si>
    <t>Komendy powiatowe PSP</t>
  </si>
  <si>
    <t>Zarządzanie kryzysowe</t>
  </si>
  <si>
    <t>Dochody od osób prawnych i fizycznych</t>
  </si>
  <si>
    <t>Udziały powiatów w dochodach budżetu państwa</t>
  </si>
  <si>
    <t>Różne rozliczenia</t>
  </si>
  <si>
    <t>Oświata i wychowanie</t>
  </si>
  <si>
    <t>Licea ogólnokształcące</t>
  </si>
  <si>
    <t>Ochrona zdrowia</t>
  </si>
  <si>
    <t>Szpitale ogólne</t>
  </si>
  <si>
    <t>Pomoc społeczna</t>
  </si>
  <si>
    <t>Placówki opiekuńczo-wychowawcze</t>
  </si>
  <si>
    <t>Domu pomocy społecznej</t>
  </si>
  <si>
    <t>Rodziny zastępcze</t>
  </si>
  <si>
    <t>Pozostałe zadania w zakresie polityki społecznej</t>
  </si>
  <si>
    <t>Państwowy Fundusz Rehabilitacji Osób Niepełnospr.</t>
  </si>
  <si>
    <t>Środki otrzymane od pozost. Jedn.zal. do sektora f.p.</t>
  </si>
  <si>
    <t>Środki na dofinansow. własnych inwestycji</t>
  </si>
  <si>
    <t>Dochody z najmu i dzierżawy skł. Majątkowych</t>
  </si>
  <si>
    <t>Dochody j.s.t. związane z realizacją zad. rządowych</t>
  </si>
  <si>
    <t>Dotacja celowa z budż. państwa na zad. bież.rządowe</t>
  </si>
  <si>
    <t>Dotacja celowa z budż. państwa na zad. bież.własne</t>
  </si>
  <si>
    <t>Dotacje cel. z pow. na zad. bież.na podst. porozumień</t>
  </si>
  <si>
    <t>Wpływy z usług</t>
  </si>
  <si>
    <t>Wpływy z różnych dochodów</t>
  </si>
  <si>
    <t>Dotacje otrzymane z funduszy celowych na zad.bież.</t>
  </si>
  <si>
    <t>Rolnictwi i łowiectwo</t>
  </si>
  <si>
    <t>Prace geodezyjno-urządzeniowe</t>
  </si>
  <si>
    <t>Gospodarka leśna</t>
  </si>
  <si>
    <t>Nadzór nad gospodarką leśną</t>
  </si>
  <si>
    <t>Turystyka</t>
  </si>
  <si>
    <t>Pozostała działalność</t>
  </si>
  <si>
    <t>Gospodarka gruntami i nieruchomoś.</t>
  </si>
  <si>
    <t>Prace geodezyjne i kartograficzne</t>
  </si>
  <si>
    <t>Opracowania geodezyjne i kartogr.</t>
  </si>
  <si>
    <t>Rady powiatów</t>
  </si>
  <si>
    <t>Promocja j.s.t.</t>
  </si>
  <si>
    <t>Bezpieczeństwo publ.i ochrona p.poż.</t>
  </si>
  <si>
    <t>Zarzadzanie kryzysowe</t>
  </si>
  <si>
    <t>Obsługa długu publicznego</t>
  </si>
  <si>
    <t>Rezerwy ogólne i celowe</t>
  </si>
  <si>
    <t>Licea profilowane</t>
  </si>
  <si>
    <t>Szkoły zawodowe</t>
  </si>
  <si>
    <t>Inne formy kształcenia</t>
  </si>
  <si>
    <t>Dokształcanie i dosk.zaw. Nauczyciel</t>
  </si>
  <si>
    <t>Składki na ubezp. zdrowotne</t>
  </si>
  <si>
    <t>Domy pomocy społecznej</t>
  </si>
  <si>
    <t>Powatowe centra pomocy rodzinie</t>
  </si>
  <si>
    <t>Ośrodki interwencji kryzysowej</t>
  </si>
  <si>
    <t>Pozostałe zadania w zakresie pol.społ</t>
  </si>
  <si>
    <t>Zespoły d.s.orzekania o niepełnospr.</t>
  </si>
  <si>
    <t>Edukacyjna opieka wychowawcza</t>
  </si>
  <si>
    <t>Poradnie psychol-pedagogiczne</t>
  </si>
  <si>
    <t>Internaty i bursy</t>
  </si>
  <si>
    <t>Pomoc materialna dla uczniów</t>
  </si>
  <si>
    <t>Kultura i ochrona dziedz. narodowego</t>
  </si>
  <si>
    <t>Pozostałe zadania w zakresie kultury</t>
  </si>
  <si>
    <t>Kultura fizyczna i sport</t>
  </si>
  <si>
    <t>w tym: ZFŚS nauczycieli emeryt. I ren</t>
  </si>
  <si>
    <t>w tym: ZFŚS nauczycieli emeryt.</t>
  </si>
  <si>
    <t xml:space="preserve">       zajęcia pozalekcyjne młodz.</t>
  </si>
  <si>
    <t>Zadania z zakresu kultury fizycznej</t>
  </si>
  <si>
    <t xml:space="preserve">          DPS</t>
  </si>
  <si>
    <t xml:space="preserve">        PUP</t>
  </si>
  <si>
    <t xml:space="preserve">        ZSP Nr 3</t>
  </si>
  <si>
    <t xml:space="preserve">        ZSP Nr 1</t>
  </si>
  <si>
    <t xml:space="preserve">       Star. Pow. wynajem pomieszcz.</t>
  </si>
  <si>
    <t xml:space="preserve"> Star. Pow.zadania geodezyjne włas.</t>
  </si>
  <si>
    <t>w tym: Star. Pow. zad geod.z dotacji</t>
  </si>
  <si>
    <t xml:space="preserve">          PUP</t>
  </si>
  <si>
    <t xml:space="preserve">          ZSP Nr 3</t>
  </si>
  <si>
    <t xml:space="preserve">          ZSP Nr 1</t>
  </si>
  <si>
    <t>Wpływy z pomocy fin. między j.s.t. na zad. inwest.</t>
  </si>
  <si>
    <t>Wpływy z usług /ZSP Nr 2/</t>
  </si>
  <si>
    <t xml:space="preserve">Wpływy z opłat za zarząd /DPS,PUP,ZDP/ </t>
  </si>
  <si>
    <t>Pozostałe odsetki</t>
  </si>
  <si>
    <t>Pozostała działalność /skł. Zw.P.P./</t>
  </si>
  <si>
    <t>Zespoły obsługi ekon.-adm.szkół</t>
  </si>
  <si>
    <t>Pozostała działalność/wykopaliska ar/</t>
  </si>
  <si>
    <t>Starostwo Powiatowe</t>
  </si>
  <si>
    <t xml:space="preserve">Przebudowa dróg powiatowych we Włoszczowie: ul. Wschodnia, Wiśniowa,Kusocińskiego </t>
  </si>
  <si>
    <t xml:space="preserve">Przebudowa drogi powiatowej Nr 0229T Bebelno-Wyrąb-Wola Wisniowa  </t>
  </si>
  <si>
    <t xml:space="preserve">Przebudowa drogi powiatowej Nr 0241T Chlewice-Jadwigów  </t>
  </si>
  <si>
    <t>Przeb.dróg pow. Nr 0262T Krasocin-Niwiska i Nr 0264T Niwiska-Gruszczyn</t>
  </si>
  <si>
    <t>Przebudowa drogi pow.Nr 0251T Kluczewsko-Rudka</t>
  </si>
  <si>
    <t>Przebudowa drogi powiatowej Nr 0227T Włoszczowa-Rogienice-Dabie i Nr 0226T Dabie-Podłazie</t>
  </si>
  <si>
    <t>Przebudowa drogi pow. Nr 0231T Miny-Żelisławiczki</t>
  </si>
  <si>
    <t>700</t>
  </si>
  <si>
    <t>70005</t>
  </si>
  <si>
    <t>710</t>
  </si>
  <si>
    <t>71013</t>
  </si>
  <si>
    <t>71014</t>
  </si>
  <si>
    <t>71015</t>
  </si>
  <si>
    <t>750</t>
  </si>
  <si>
    <t>75011</t>
  </si>
  <si>
    <t>754</t>
  </si>
  <si>
    <t>75411</t>
  </si>
  <si>
    <t>851</t>
  </si>
  <si>
    <t>85156</t>
  </si>
  <si>
    <t>853</t>
  </si>
  <si>
    <t>85321</t>
  </si>
  <si>
    <t>B.   85 000</t>
  </si>
  <si>
    <t xml:space="preserve">Szkoły niepubliczne  we Włoszczowie działające w ramach Zakładu Doskonalenia Zawodowego w Kielcach </t>
  </si>
  <si>
    <t>Powiatowe Centrum Kulturalno-Rekreacyjne we Włoszczowie</t>
  </si>
  <si>
    <t>Zimowe utrzymanie niektórych dróg powiatowych</t>
  </si>
  <si>
    <t>Gmina Radków</t>
  </si>
  <si>
    <t>Gmina Moskorzew</t>
  </si>
  <si>
    <t>Gmina Kluczewsko</t>
  </si>
  <si>
    <t>Utrzymanie dzieci z powiatu włoszczowskiego w placówkach opiekuńczo-wychowawczych</t>
  </si>
  <si>
    <t>Powiat Jędrzejów</t>
  </si>
  <si>
    <t>Utrzymanie dzieci z powiatu włoszczowskiego w rodzinach zastępczych</t>
  </si>
  <si>
    <t>Powiat Starogard</t>
  </si>
  <si>
    <t>Miasto Sosnowiec</t>
  </si>
  <si>
    <t>Miasto Bytom</t>
  </si>
  <si>
    <t>Powiat Skarżysko</t>
  </si>
  <si>
    <t>Dofinansowanie do prowadzenia Stołówki Brata Alberta we Włoszczowie</t>
  </si>
  <si>
    <t>Gmina Włoszczowa</t>
  </si>
  <si>
    <t>Dofinansowanie do prowadzenia biblioteki gminno-powiatowej</t>
  </si>
  <si>
    <t>1.  przy ZSP Nr 2</t>
  </si>
  <si>
    <t>1.Internat przy ZSP Nr 2</t>
  </si>
  <si>
    <t>2.Internat przy ZSP Nr 3</t>
  </si>
  <si>
    <t>3.Pozost dział ZSP Nr 3</t>
  </si>
  <si>
    <t>4.Dom Pomocy Społecz.</t>
  </si>
  <si>
    <t>IV. Dochody i wydatki związane z realizacją zadań przekazanych przez Powiat do realizacji w drodze umowy lub porozumienia</t>
  </si>
  <si>
    <t>II. Dochody i wydatki związane z realizacją zadań przejętych przez Powiat do realizacji w drodze umowy lub porozumienia</t>
  </si>
  <si>
    <t xml:space="preserve">Zimowe utrzymanie dróg </t>
  </si>
  <si>
    <t>Utrzymanie dzieci w placówkach opiekuńczo-wychow.</t>
  </si>
  <si>
    <t>Utrzymanie dzieci w rodzinach zastępczych</t>
  </si>
  <si>
    <t>Prowadzenie biblioteki powiatowej</t>
  </si>
  <si>
    <t>Przebudowa dróg wojewódzkich</t>
  </si>
  <si>
    <t>Ogółem dotacje na zadania bieżące:</t>
  </si>
  <si>
    <t>Przebudowy dróg wojewódzkich</t>
  </si>
  <si>
    <t>Województwo Świętokrzyskie</t>
  </si>
  <si>
    <t>Ogółem dotacje:</t>
  </si>
  <si>
    <t>Ogółęm dotacje na zadania inwestycyjne:</t>
  </si>
  <si>
    <t>Prowadzenie stołówki Brata Alberta</t>
  </si>
  <si>
    <t>Przebudowy dróg powiatowych</t>
  </si>
  <si>
    <t>Drogi publiczne wojwódzkie</t>
  </si>
  <si>
    <t>Plan przychodów i wydatków Powiatowego Funduszu</t>
  </si>
  <si>
    <t>Utrzymanie dzieci w placówkach opiekuńczo-wychowawczych</t>
  </si>
  <si>
    <t xml:space="preserve"> Caritas Diecezji Kieleckiej-prowadzenie warsztatów terapii zajjęciowej </t>
  </si>
  <si>
    <t>Środki pieniężne</t>
  </si>
  <si>
    <t>Należności</t>
  </si>
  <si>
    <t>Zobowiązania</t>
  </si>
  <si>
    <t>Przychody z usług</t>
  </si>
  <si>
    <t>Osetki od środków na r-ku</t>
  </si>
  <si>
    <t>Wynagrodzenia bezosobowe</t>
  </si>
  <si>
    <t>Zakuo materiałów</t>
  </si>
  <si>
    <t>Zakuo energii</t>
  </si>
  <si>
    <t>Zakuo usług remontowych</t>
  </si>
  <si>
    <t>Zakuo usług pozostałych</t>
  </si>
  <si>
    <t>Zakuo materiałów papierniczych</t>
  </si>
  <si>
    <t>Usługi tetekom.telefonii stacjonarnej</t>
  </si>
  <si>
    <t>Zakup akcesoriów komputerowych w tm programów i licncji</t>
  </si>
  <si>
    <t>Szkolenia pracowników</t>
  </si>
  <si>
    <t>Wydatki na zakupy inwestycyjne</t>
  </si>
  <si>
    <t>Przelewy redystrybucyjne /odpisy po 10% na woj. i centralny fundusz/</t>
  </si>
  <si>
    <t xml:space="preserve">1. </t>
  </si>
  <si>
    <t>Wpływy z różnych opłat-środki przekazane przez Urząd Marszałkowski z tytułu opłat za składowanie odpadów oraz za korzystanie ze środowiska, dokonywanie w nim zmian oraz szczególne korzystanie z wód i urzadzen wodnych.</t>
  </si>
  <si>
    <t>Realizacja zadań określonych w ustawie Prawo ochrony Srodowiska</t>
  </si>
  <si>
    <t>Realizacja projektu:"Witaj na świecie-Program opieki nad matką i dzieckiem przed ciążą, podczas jej trwania, porodu i po urodzeniu"</t>
  </si>
  <si>
    <t>2012 r.</t>
  </si>
  <si>
    <t>Wykonanie nawierzchniz masy minerlno- bitumicznej na drodze powiatowej Nr 0246T odcinek Kurzelów- Jeżowice</t>
  </si>
  <si>
    <t xml:space="preserve">A.      
B. 75949
C.
D. </t>
  </si>
  <si>
    <t>Zarząd Dróg Powiatowych</t>
  </si>
  <si>
    <t>Wykonanie nawierzchniz masy minerlno- bitumicznej na drodze powiatowej Nr 0228T odcinek Bebelno- Rogienice</t>
  </si>
  <si>
    <t xml:space="preserve">A.      
B. 60164
C.
D. </t>
  </si>
  <si>
    <t>Wykonanie nawierzchniz masy minerlno- bitumicznej na drodze powiatowej Nr 0221T odcinek Rząbiec- Wymysłów</t>
  </si>
  <si>
    <t xml:space="preserve">A.      
B. 40000
C.
D. </t>
  </si>
  <si>
    <t>Wykonanie chodnika i parkingu przy ul. Przedborskiej we Włoszczowie</t>
  </si>
  <si>
    <t xml:space="preserve">A.      
B. 37723
C.
D. 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</si>
  <si>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</si>
  <si>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</si>
  <si>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</si>
  <si>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</si>
  <si>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</si>
  <si>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</si>
  <si>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</si>
  <si>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</si>
  <si>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</si>
  <si>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</si>
  <si>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Wykonanie nawierzchni z masy minaralno- bitumicznej na drodze powiatowej Nr 0238T odcinek Kossów- Chycza</t>
  </si>
  <si>
    <t xml:space="preserve">A.      
B. 42745
C.
D. </t>
  </si>
  <si>
    <t>Wykonanie chodnika dla pieszych z kostki betonowej wibroprasowanej przy drodze powiatowej Nr 0237T w radkowie (odcinek od Urzędu Gminy w Radkowie w kierunku miejscowości Dzierzgów)</t>
  </si>
  <si>
    <t>Wykonanie nawierzchni z masy minaralno- bitumicznej na drodze powiatowej Nr 0237T w Radkowie</t>
  </si>
  <si>
    <t xml:space="preserve">A.      
B. 24000
C.
D. </t>
  </si>
  <si>
    <t>Wykonanie nawierzchni z masy minaralno- bitumicznej na drodze powiatowej Nr 0233T odcinek Czaryż- Bichniów od granicy z miejscowością Czaryż w kierunku miejscowości Bichniów</t>
  </si>
  <si>
    <t xml:space="preserve">A.      
B. 183919
C.
D. </t>
  </si>
  <si>
    <t xml:space="preserve">A.      
B. 45732
C.
D. </t>
  </si>
  <si>
    <t>Wykonanie nawierzchni z masy minaralno- bitumicznej na drodze powiatowej Nr 0252T odcinek Komorniki - Rudka</t>
  </si>
  <si>
    <t>Wykonanie nawierzchni z masy minaralno- bitumicznej na drodze powiatowej Nr 0252T odcinek Bobrowniki- Ciemiętniki</t>
  </si>
  <si>
    <t xml:space="preserve">A.      
B. 65000
C.
D. </t>
  </si>
  <si>
    <t>Wykonanie nawierzchni z masy minaralno- bitumicznej na drodze powiatowej Nr 0236T odcinek przez miejscowość Mękarzów</t>
  </si>
  <si>
    <t xml:space="preserve">A.      
B. 20000
C.
D. </t>
  </si>
  <si>
    <t>Wykonanie poszerzenia drogi powiatowej Nr 0258T odcienk Krasocin- Oleszno</t>
  </si>
  <si>
    <t xml:space="preserve">A.      
B. 38162
C.
D. </t>
  </si>
  <si>
    <t xml:space="preserve">A.      
B. 43298
C.
D. </t>
  </si>
  <si>
    <t>Wykonanie nawierzchni z masy mineralno- bitumicznej na drodze Nr 0220T odcinek Ludynia- Kozłów</t>
  </si>
  <si>
    <t xml:space="preserve">A.      
B. 53328
C.
D. </t>
  </si>
  <si>
    <t>Wykonanie nawierzchni z masy mineralno- bitumicznej na drodze Nr 0265T odcinek Mieczyn - Występy</t>
  </si>
  <si>
    <t xml:space="preserve">A.      
B. 50000
C.
D. </t>
  </si>
  <si>
    <t>Wykonanie podjazdu dla niepełnosprawnych</t>
  </si>
  <si>
    <t>zakup sprzętu komputerowego</t>
  </si>
  <si>
    <t>Budowa chodnika i opaski wokół budynku ZSP nr A we Włoszczowie</t>
  </si>
  <si>
    <t>Ulepszenie budynku</t>
  </si>
  <si>
    <t>Dom Pomocy Społecznej</t>
  </si>
  <si>
    <t>Zakup urządzeń</t>
  </si>
  <si>
    <t>Zespół Szkół Ponad Gimnazjalnych nr 1</t>
  </si>
  <si>
    <t>Załącznik Nr 4a</t>
  </si>
  <si>
    <t>Wydatki majątkowe na programy i projekty realizowane ze środków pochodzących z budżetu Unii Europejskiej oraz innych źródeł zagranicznych, niepodlegających zwrotowi na 2008 rok</t>
  </si>
  <si>
    <t>Projekt</t>
  </si>
  <si>
    <t>Okres realizacji zadania</t>
  </si>
  <si>
    <t>Przewidywane nakłady i źródła finansowania</t>
  </si>
  <si>
    <t>Wydatki poniesione do 31.12.2007 r.</t>
  </si>
  <si>
    <t>źródło</t>
  </si>
  <si>
    <t>kwota</t>
  </si>
  <si>
    <t>po 2010 roku</t>
  </si>
  <si>
    <t xml:space="preserve">Program:      Norweski Mechanizm Finansowy i Mechanizm Finansowy Europejskiego Obszaru Europejskiego       </t>
  </si>
  <si>
    <t>2008r.- 2010r.</t>
  </si>
  <si>
    <t>Wartość zadania:</t>
  </si>
  <si>
    <t>Priorytet: 2.5 Opieka zdrowotna nad dzieckiem</t>
  </si>
  <si>
    <t>Działanie:</t>
  </si>
  <si>
    <t>Projekt: Witaj na świecie - Program opieki nad matką i dzieckiem przed ciążą, podczas jej trwania, porodu i po urodzeniu</t>
  </si>
  <si>
    <t xml:space="preserve">Program:     Regionalny Program Operacyjny woj.. świętokrzyskiego </t>
  </si>
  <si>
    <t>Priorytet: 3. Podniesienie jakości systemu komunikacyjnego regionu</t>
  </si>
  <si>
    <t>Działanie: 3.2 Rozwój systemów lokalnej infrastruktury komunikacyjnej</t>
  </si>
  <si>
    <t>Projekt: Poprawa układu komunikacyjnego poprzez przebudowę dróg powiatowych Nr 0262T, Nr 0264T na odcinku Krasocin-Niwiska-Gryszczyn-etap I, Nr 0251T Kluczewsko-Rudka-etap II</t>
  </si>
  <si>
    <t>Program:     Regionalny Program Operacyjny woj.. Świętokrzyskiego</t>
  </si>
  <si>
    <t>2008 r. etap I i II</t>
  </si>
  <si>
    <t>2010 r. etap II</t>
  </si>
  <si>
    <t>Projekt: Poprawa układu komunikacyjnego poprzez przebudowę ulicy Wschodniej, Wiśiowej i Kusocińskiego we Włoszczowie-etap I, Przebudowę drogi powiatowej Nr 0241T Chlewice-Jadwinów-etap II, przebudowę dróg powiatowych Nr 0227T i Nr 0226T Wloszczowa-Konieczno-Rogienice-Dąbie-Podłazie-etap III</t>
  </si>
  <si>
    <t>Projekt: Przebudowa drogi powiatowej Nr 0229T Bebelno-Wyrąb-Wola Wiśniowa</t>
  </si>
  <si>
    <t>Projekt: Poprawa drogi powiatowej Nr 0231T odcinek Miny-Żelisławiczki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</si>
</sst>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</numFmts>
  <fonts count="48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Arial CE"/>
      <family val="2"/>
    </font>
    <font>
      <sz val="9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3"/>
      <name val="Arial CE"/>
      <family val="2"/>
    </font>
    <font>
      <vertAlign val="superscript"/>
      <sz val="10"/>
      <name val="Arial CE"/>
      <family val="0"/>
    </font>
    <font>
      <b/>
      <i/>
      <sz val="10"/>
      <name val="Arial CE"/>
      <family val="0"/>
    </font>
    <font>
      <b/>
      <vertAlign val="subscript"/>
      <sz val="10"/>
      <name val="Arial CE"/>
      <family val="2"/>
    </font>
    <font>
      <sz val="5"/>
      <name val="Arial CE"/>
      <family val="2"/>
    </font>
    <font>
      <sz val="10"/>
      <color indexed="10"/>
      <name val="Arial"/>
      <family val="2"/>
    </font>
    <font>
      <vertAlign val="superscript"/>
      <sz val="12"/>
      <name val="Times New Roman CE"/>
      <family val="1"/>
    </font>
    <font>
      <b/>
      <sz val="18"/>
      <name val="Arial CE"/>
      <family val="0"/>
    </font>
    <font>
      <b/>
      <sz val="12"/>
      <name val="Arial"/>
      <family val="2"/>
    </font>
    <font>
      <b/>
      <sz val="10"/>
      <name val="Times New Roman CE"/>
      <family val="1"/>
    </font>
    <font>
      <b/>
      <sz val="10"/>
      <color indexed="22"/>
      <name val="Arial CE"/>
      <family val="2"/>
    </font>
    <font>
      <sz val="10"/>
      <color indexed="22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" borderId="0" applyNumberFormat="0" applyBorder="0" applyAlignment="0" applyProtection="0"/>
  </cellStyleXfs>
  <cellXfs count="411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2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2" fillId="0" borderId="15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top" wrapText="1"/>
    </xf>
    <xf numFmtId="0" fontId="9" fillId="0" borderId="0" xfId="0" applyFont="1" applyAlignment="1">
      <alignment horizontal="center" vertical="center"/>
    </xf>
    <xf numFmtId="0" fontId="11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2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8" fillId="0" borderId="0" xfId="0" applyFont="1" applyAlignment="1">
      <alignment horizontal="right" vertical="top"/>
    </xf>
    <xf numFmtId="0" fontId="9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0" fontId="0" fillId="0" borderId="16" xfId="0" applyBorder="1" applyAlignment="1">
      <alignment vertical="center"/>
    </xf>
    <xf numFmtId="1" fontId="0" fillId="0" borderId="16" xfId="0" applyNumberFormat="1" applyBorder="1" applyAlignment="1">
      <alignment vertical="center"/>
    </xf>
    <xf numFmtId="4" fontId="0" fillId="0" borderId="16" xfId="0" applyNumberFormat="1" applyBorder="1" applyAlignment="1">
      <alignment vertical="center"/>
    </xf>
    <xf numFmtId="1" fontId="0" fillId="0" borderId="12" xfId="0" applyNumberFormat="1" applyBorder="1" applyAlignment="1">
      <alignment vertical="center"/>
    </xf>
    <xf numFmtId="4" fontId="0" fillId="0" borderId="12" xfId="0" applyNumberFormat="1" applyBorder="1" applyAlignment="1">
      <alignment vertical="center"/>
    </xf>
    <xf numFmtId="1" fontId="0" fillId="0" borderId="13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horizontal="center" vertical="center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4" fillId="0" borderId="0" xfId="0" applyFont="1" applyAlignment="1">
      <alignment horizontal="center" wrapText="1"/>
    </xf>
    <xf numFmtId="0" fontId="34" fillId="0" borderId="0" xfId="0" applyFont="1" applyAlignment="1">
      <alignment horizontal="right"/>
    </xf>
    <xf numFmtId="0" fontId="33" fillId="0" borderId="10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/>
    </xf>
    <xf numFmtId="0" fontId="34" fillId="0" borderId="17" xfId="0" applyFont="1" applyBorder="1" applyAlignment="1">
      <alignment/>
    </xf>
    <xf numFmtId="0" fontId="34" fillId="0" borderId="17" xfId="0" applyFont="1" applyBorder="1" applyAlignment="1" quotePrefix="1">
      <alignment/>
    </xf>
    <xf numFmtId="0" fontId="34" fillId="0" borderId="15" xfId="0" applyFont="1" applyBorder="1" applyAlignment="1">
      <alignment/>
    </xf>
    <xf numFmtId="0" fontId="34" fillId="0" borderId="15" xfId="0" applyFont="1" applyBorder="1" applyAlignment="1" quotePrefix="1">
      <alignment/>
    </xf>
    <xf numFmtId="0" fontId="0" fillId="0" borderId="12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2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indent="2"/>
    </xf>
    <xf numFmtId="0" fontId="4" fillId="0" borderId="10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3" fontId="4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 wrapText="1"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vertical="center" wrapText="1"/>
    </xf>
    <xf numFmtId="3" fontId="38" fillId="0" borderId="10" xfId="0" applyNumberFormat="1" applyFont="1" applyBorder="1" applyAlignment="1">
      <alignment/>
    </xf>
    <xf numFmtId="4" fontId="38" fillId="0" borderId="10" xfId="0" applyNumberFormat="1" applyFont="1" applyBorder="1" applyAlignment="1">
      <alignment/>
    </xf>
    <xf numFmtId="0" fontId="38" fillId="0" borderId="0" xfId="0" applyFont="1" applyAlignment="1">
      <alignment/>
    </xf>
    <xf numFmtId="0" fontId="0" fillId="0" borderId="10" xfId="0" applyBorder="1" applyAlignment="1" quotePrefix="1">
      <alignment vertical="center" wrapText="1"/>
    </xf>
    <xf numFmtId="3" fontId="0" fillId="0" borderId="10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3" fontId="38" fillId="0" borderId="10" xfId="0" applyNumberFormat="1" applyFont="1" applyBorder="1" applyAlignment="1" applyProtection="1">
      <alignment/>
      <protection locked="0"/>
    </xf>
    <xf numFmtId="4" fontId="38" fillId="0" borderId="10" xfId="0" applyNumberFormat="1" applyFont="1" applyBorder="1" applyAlignment="1" applyProtection="1">
      <alignment/>
      <protection locked="0"/>
    </xf>
    <xf numFmtId="0" fontId="4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37" fillId="0" borderId="0" xfId="0" applyFont="1" applyAlignment="1">
      <alignment horizontal="left"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 wrapText="1"/>
    </xf>
    <xf numFmtId="0" fontId="4" fillId="0" borderId="0" xfId="0" applyFont="1" applyAlignment="1">
      <alignment horizontal="left" vertical="center"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41" fillId="0" borderId="0" xfId="0" applyFont="1" applyAlignment="1">
      <alignment/>
    </xf>
    <xf numFmtId="0" fontId="41" fillId="0" borderId="0" xfId="0" applyFont="1" applyAlignment="1">
      <alignment vertical="center"/>
    </xf>
    <xf numFmtId="0" fontId="1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49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3" fontId="4" fillId="0" borderId="11" xfId="0" applyNumberFormat="1" applyFont="1" applyBorder="1" applyAlignment="1">
      <alignment vertical="center"/>
    </xf>
    <xf numFmtId="0" fontId="4" fillId="0" borderId="0" xfId="0" applyFont="1" applyAlignment="1">
      <alignment/>
    </xf>
    <xf numFmtId="49" fontId="0" fillId="0" borderId="12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vertical="center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vertical="center"/>
    </xf>
    <xf numFmtId="49" fontId="9" fillId="0" borderId="12" xfId="0" applyNumberFormat="1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49" fontId="9" fillId="0" borderId="18" xfId="0" applyNumberFormat="1" applyFont="1" applyBorder="1" applyAlignment="1">
      <alignment vertical="top" wrapText="1"/>
    </xf>
    <xf numFmtId="0" fontId="9" fillId="0" borderId="18" xfId="0" applyFont="1" applyBorder="1" applyAlignment="1">
      <alignment vertical="top" wrapText="1"/>
    </xf>
    <xf numFmtId="0" fontId="0" fillId="24" borderId="0" xfId="0" applyFont="1" applyFill="1" applyAlignment="1">
      <alignment/>
    </xf>
    <xf numFmtId="0" fontId="4" fillId="24" borderId="0" xfId="0" applyFont="1" applyFill="1" applyAlignment="1">
      <alignment/>
    </xf>
    <xf numFmtId="0" fontId="0" fillId="24" borderId="0" xfId="0" applyFont="1" applyFill="1" applyAlignment="1">
      <alignment horizontal="center"/>
    </xf>
    <xf numFmtId="0" fontId="0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 vertical="center"/>
    </xf>
    <xf numFmtId="0" fontId="0" fillId="24" borderId="0" xfId="0" applyFill="1" applyAlignment="1">
      <alignment horizontal="center"/>
    </xf>
    <xf numFmtId="0" fontId="7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 vertical="center"/>
    </xf>
    <xf numFmtId="0" fontId="0" fillId="24" borderId="0" xfId="0" applyFill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3" fontId="0" fillId="0" borderId="18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3" fontId="4" fillId="0" borderId="18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11" fillId="0" borderId="18" xfId="0" applyFont="1" applyBorder="1" applyAlignment="1">
      <alignment vertical="top" wrapText="1"/>
    </xf>
    <xf numFmtId="0" fontId="11" fillId="0" borderId="18" xfId="0" applyFont="1" applyBorder="1" applyAlignment="1">
      <alignment horizontal="center" vertical="top" wrapText="1"/>
    </xf>
    <xf numFmtId="49" fontId="11" fillId="0" borderId="18" xfId="0" applyNumberFormat="1" applyFont="1" applyBorder="1" applyAlignment="1">
      <alignment vertical="top" wrapText="1"/>
    </xf>
    <xf numFmtId="0" fontId="11" fillId="0" borderId="0" xfId="0" applyFont="1" applyAlignment="1">
      <alignment/>
    </xf>
    <xf numFmtId="0" fontId="9" fillId="0" borderId="16" xfId="0" applyFont="1" applyBorder="1" applyAlignment="1">
      <alignment vertical="top" wrapText="1"/>
    </xf>
    <xf numFmtId="0" fontId="9" fillId="0" borderId="10" xfId="0" applyFont="1" applyBorder="1" applyAlignment="1">
      <alignment/>
    </xf>
    <xf numFmtId="0" fontId="9" fillId="0" borderId="19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20" xfId="0" applyFont="1" applyBorder="1" applyAlignment="1">
      <alignment horizontal="center" vertical="top" wrapText="1"/>
    </xf>
    <xf numFmtId="49" fontId="11" fillId="0" borderId="11" xfId="0" applyNumberFormat="1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 vertical="top" wrapText="1"/>
    </xf>
    <xf numFmtId="49" fontId="11" fillId="0" borderId="12" xfId="0" applyNumberFormat="1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2" xfId="0" applyFont="1" applyBorder="1" applyAlignment="1">
      <alignment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top" wrapText="1"/>
    </xf>
    <xf numFmtId="0" fontId="11" fillId="0" borderId="19" xfId="0" applyFont="1" applyBorder="1" applyAlignment="1">
      <alignment vertical="top" wrapText="1"/>
    </xf>
    <xf numFmtId="49" fontId="11" fillId="0" borderId="12" xfId="0" applyNumberFormat="1" applyFont="1" applyBorder="1" applyAlignment="1">
      <alignment vertical="top" wrapText="1"/>
    </xf>
    <xf numFmtId="0" fontId="44" fillId="0" borderId="18" xfId="0" applyFont="1" applyBorder="1" applyAlignment="1">
      <alignment vertical="top" wrapText="1"/>
    </xf>
    <xf numFmtId="0" fontId="4" fillId="0" borderId="18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3" fontId="4" fillId="0" borderId="18" xfId="0" applyNumberFormat="1" applyFont="1" applyFill="1" applyBorder="1" applyAlignment="1">
      <alignment vertical="center"/>
    </xf>
    <xf numFmtId="0" fontId="4" fillId="24" borderId="0" xfId="0" applyFont="1" applyFill="1" applyAlignment="1">
      <alignment/>
    </xf>
    <xf numFmtId="0" fontId="32" fillId="24" borderId="0" xfId="0" applyFont="1" applyFill="1" applyAlignment="1">
      <alignment/>
    </xf>
    <xf numFmtId="3" fontId="4" fillId="0" borderId="10" xfId="0" applyNumberFormat="1" applyFont="1" applyFill="1" applyBorder="1" applyAlignment="1">
      <alignment/>
    </xf>
    <xf numFmtId="3" fontId="0" fillId="0" borderId="11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" fontId="34" fillId="0" borderId="17" xfId="0" applyNumberFormat="1" applyFont="1" applyBorder="1" applyAlignment="1">
      <alignment/>
    </xf>
    <xf numFmtId="3" fontId="34" fillId="0" borderId="15" xfId="0" applyNumberFormat="1" applyFont="1" applyBorder="1" applyAlignment="1">
      <alignment/>
    </xf>
    <xf numFmtId="0" fontId="45" fillId="0" borderId="17" xfId="0" applyFont="1" applyBorder="1" applyAlignment="1">
      <alignment horizontal="center"/>
    </xf>
    <xf numFmtId="0" fontId="45" fillId="0" borderId="17" xfId="0" applyFont="1" applyBorder="1" applyAlignment="1">
      <alignment/>
    </xf>
    <xf numFmtId="3" fontId="45" fillId="0" borderId="17" xfId="0" applyNumberFormat="1" applyFont="1" applyBorder="1" applyAlignment="1">
      <alignment/>
    </xf>
    <xf numFmtId="0" fontId="45" fillId="0" borderId="0" xfId="0" applyFont="1" applyAlignment="1">
      <alignment/>
    </xf>
    <xf numFmtId="0" fontId="45" fillId="0" borderId="17" xfId="0" applyFont="1" applyBorder="1" applyAlignment="1">
      <alignment horizontal="center"/>
    </xf>
    <xf numFmtId="0" fontId="45" fillId="0" borderId="17" xfId="0" applyFont="1" applyBorder="1" applyAlignment="1">
      <alignment/>
    </xf>
    <xf numFmtId="3" fontId="45" fillId="0" borderId="17" xfId="0" applyNumberFormat="1" applyFont="1" applyBorder="1" applyAlignment="1">
      <alignment/>
    </xf>
    <xf numFmtId="0" fontId="45" fillId="0" borderId="0" xfId="0" applyFont="1" applyAlignment="1">
      <alignment/>
    </xf>
    <xf numFmtId="3" fontId="0" fillId="0" borderId="11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3" fontId="9" fillId="0" borderId="12" xfId="0" applyNumberFormat="1" applyFont="1" applyBorder="1" applyAlignment="1">
      <alignment vertical="top" wrapText="1"/>
    </xf>
    <xf numFmtId="49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Alignment="1">
      <alignment/>
    </xf>
    <xf numFmtId="3" fontId="9" fillId="0" borderId="18" xfId="0" applyNumberFormat="1" applyFont="1" applyBorder="1" applyAlignment="1">
      <alignment vertical="top" wrapText="1"/>
    </xf>
    <xf numFmtId="3" fontId="0" fillId="0" borderId="10" xfId="0" applyNumberForma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3" fontId="0" fillId="0" borderId="11" xfId="0" applyNumberFormat="1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3" fontId="0" fillId="0" borderId="16" xfId="0" applyNumberFormat="1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18" xfId="0" applyFont="1" applyBorder="1" applyAlignment="1">
      <alignment wrapText="1"/>
    </xf>
    <xf numFmtId="0" fontId="0" fillId="0" borderId="18" xfId="0" applyFont="1" applyBorder="1" applyAlignment="1">
      <alignment horizontal="center" wrapText="1"/>
    </xf>
    <xf numFmtId="3" fontId="0" fillId="0" borderId="18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2" xfId="0" applyBorder="1" applyAlignment="1">
      <alignment vertical="center" shrinkToFit="1"/>
    </xf>
    <xf numFmtId="0" fontId="0" fillId="0" borderId="12" xfId="0" applyNumberFormat="1" applyBorder="1" applyAlignment="1">
      <alignment vertical="center"/>
    </xf>
    <xf numFmtId="3" fontId="0" fillId="0" borderId="13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1" fontId="0" fillId="0" borderId="15" xfId="0" applyNumberFormat="1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1" fontId="0" fillId="0" borderId="17" xfId="0" applyNumberFormat="1" applyBorder="1" applyAlignment="1">
      <alignment vertical="center"/>
    </xf>
    <xf numFmtId="4" fontId="0" fillId="0" borderId="17" xfId="0" applyNumberFormat="1" applyBorder="1" applyAlignment="1">
      <alignment vertical="center"/>
    </xf>
    <xf numFmtId="1" fontId="0" fillId="0" borderId="10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0" fillId="0" borderId="15" xfId="0" applyBorder="1" applyAlignment="1">
      <alignment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21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/>
    </xf>
    <xf numFmtId="4" fontId="0" fillId="0" borderId="18" xfId="0" applyNumberFormat="1" applyBorder="1" applyAlignment="1">
      <alignment vertical="center"/>
    </xf>
    <xf numFmtId="4" fontId="0" fillId="0" borderId="23" xfId="0" applyNumberFormat="1" applyBorder="1" applyAlignment="1">
      <alignment vertical="center"/>
    </xf>
    <xf numFmtId="3" fontId="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3" fontId="4" fillId="0" borderId="14" xfId="0" applyNumberFormat="1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" fontId="0" fillId="0" borderId="14" xfId="0" applyNumberFormat="1" applyBorder="1" applyAlignment="1">
      <alignment vertical="center"/>
    </xf>
    <xf numFmtId="3" fontId="0" fillId="0" borderId="24" xfId="0" applyNumberFormat="1" applyFont="1" applyBorder="1" applyAlignment="1">
      <alignment vertical="center"/>
    </xf>
    <xf numFmtId="3" fontId="4" fillId="0" borderId="24" xfId="0" applyNumberFormat="1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3" fontId="46" fillId="0" borderId="10" xfId="0" applyNumberFormat="1" applyFont="1" applyBorder="1" applyAlignment="1">
      <alignment vertical="center"/>
    </xf>
    <xf numFmtId="3" fontId="47" fillId="0" borderId="10" xfId="0" applyNumberFormat="1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0" fontId="47" fillId="0" borderId="10" xfId="0" applyFont="1" applyBorder="1" applyAlignment="1">
      <alignment/>
    </xf>
    <xf numFmtId="0" fontId="0" fillId="0" borderId="18" xfId="0" applyBorder="1" applyAlignment="1">
      <alignment vertical="center" wrapText="1"/>
    </xf>
    <xf numFmtId="0" fontId="0" fillId="0" borderId="18" xfId="0" applyBorder="1" applyAlignment="1">
      <alignment vertical="center"/>
    </xf>
    <xf numFmtId="3" fontId="0" fillId="0" borderId="18" xfId="0" applyNumberFormat="1" applyBorder="1" applyAlignment="1">
      <alignment vertical="center"/>
    </xf>
    <xf numFmtId="1" fontId="0" fillId="0" borderId="18" xfId="0" applyNumberFormat="1" applyBorder="1" applyAlignment="1">
      <alignment vertical="center"/>
    </xf>
    <xf numFmtId="0" fontId="0" fillId="0" borderId="15" xfId="0" applyBorder="1" applyAlignment="1">
      <alignment horizontal="left" vertical="center"/>
    </xf>
    <xf numFmtId="1" fontId="0" fillId="0" borderId="15" xfId="0" applyNumberFormat="1" applyBorder="1" applyAlignment="1">
      <alignment horizontal="left" vertical="center"/>
    </xf>
    <xf numFmtId="4" fontId="0" fillId="0" borderId="15" xfId="0" applyNumberFormat="1" applyBorder="1" applyAlignment="1">
      <alignment horizontal="left" vertical="center"/>
    </xf>
    <xf numFmtId="0" fontId="0" fillId="0" borderId="0" xfId="0" applyAlignment="1">
      <alignment shrinkToFit="1"/>
    </xf>
    <xf numFmtId="4" fontId="2" fillId="0" borderId="10" xfId="0" applyNumberFormat="1" applyFont="1" applyBorder="1" applyAlignment="1">
      <alignment vertical="center" shrinkToFit="1"/>
    </xf>
    <xf numFmtId="0" fontId="38" fillId="0" borderId="10" xfId="0" applyFont="1" applyBorder="1" applyAlignment="1">
      <alignment/>
    </xf>
    <xf numFmtId="0" fontId="3" fillId="0" borderId="0" xfId="0" applyFont="1" applyAlignment="1">
      <alignment horizontal="right" vertical="center" wrapText="1"/>
    </xf>
    <xf numFmtId="0" fontId="1" fillId="0" borderId="10" xfId="0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right" vertical="center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20" borderId="17" xfId="0" applyFont="1" applyFill="1" applyBorder="1" applyAlignment="1">
      <alignment horizontal="right" vertical="center"/>
    </xf>
    <xf numFmtId="0" fontId="4" fillId="20" borderId="15" xfId="0" applyFont="1" applyFill="1" applyBorder="1" applyAlignment="1">
      <alignment horizontal="right" vertical="center"/>
    </xf>
    <xf numFmtId="0" fontId="4" fillId="20" borderId="25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4" fillId="0" borderId="0" xfId="0" applyFont="1" applyAlignment="1">
      <alignment horizontal="center" wrapText="1"/>
    </xf>
    <xf numFmtId="0" fontId="42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4" fillId="20" borderId="14" xfId="0" applyFont="1" applyFill="1" applyBorder="1" applyAlignment="1">
      <alignment horizontal="center" vertical="center"/>
    </xf>
    <xf numFmtId="0" fontId="4" fillId="20" borderId="17" xfId="0" applyFont="1" applyFill="1" applyBorder="1" applyAlignment="1">
      <alignment horizontal="center" vertical="center"/>
    </xf>
    <xf numFmtId="0" fontId="4" fillId="20" borderId="15" xfId="0" applyFont="1" applyFill="1" applyBorder="1" applyAlignment="1">
      <alignment horizontal="center" vertical="center"/>
    </xf>
    <xf numFmtId="0" fontId="4" fillId="20" borderId="14" xfId="0" applyFon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1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4" fillId="20" borderId="27" xfId="0" applyFont="1" applyFill="1" applyBorder="1" applyAlignment="1">
      <alignment horizontal="center" vertical="center" wrapText="1"/>
    </xf>
    <xf numFmtId="0" fontId="4" fillId="20" borderId="14" xfId="0" applyFont="1" applyFill="1" applyBorder="1" applyAlignment="1">
      <alignment horizontal="center" vertical="center" wrapText="1"/>
    </xf>
    <xf numFmtId="0" fontId="4" fillId="20" borderId="17" xfId="0" applyFont="1" applyFill="1" applyBorder="1" applyAlignment="1">
      <alignment horizontal="center" vertical="center" wrapText="1"/>
    </xf>
    <xf numFmtId="0" fontId="4" fillId="20" borderId="15" xfId="0" applyFont="1" applyFill="1" applyBorder="1" applyAlignment="1">
      <alignment horizontal="center" vertical="center" wrapText="1"/>
    </xf>
    <xf numFmtId="0" fontId="4" fillId="20" borderId="26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33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1" fontId="4" fillId="20" borderId="10" xfId="0" applyNumberFormat="1" applyFont="1" applyFill="1" applyBorder="1" applyAlignment="1">
      <alignment horizontal="center" vertical="center" wrapText="1"/>
    </xf>
    <xf numFmtId="1" fontId="4" fillId="20" borderId="10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20" borderId="10" xfId="0" applyFont="1" applyFill="1" applyBorder="1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37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4" fillId="0" borderId="14" xfId="0" applyFont="1" applyBorder="1" applyAlignment="1">
      <alignment wrapText="1"/>
    </xf>
    <xf numFmtId="0" fontId="34" fillId="0" borderId="14" xfId="0" applyFont="1" applyBorder="1" applyAlignment="1">
      <alignment horizontal="center" wrapText="1"/>
    </xf>
    <xf numFmtId="0" fontId="34" fillId="0" borderId="14" xfId="0" applyFont="1" applyBorder="1" applyAlignment="1">
      <alignment horizontal="right"/>
    </xf>
    <xf numFmtId="0" fontId="34" fillId="0" borderId="14" xfId="0" applyFont="1" applyBorder="1" applyAlignment="1">
      <alignment/>
    </xf>
    <xf numFmtId="3" fontId="34" fillId="0" borderId="14" xfId="0" applyNumberFormat="1" applyFont="1" applyBorder="1" applyAlignment="1">
      <alignment/>
    </xf>
    <xf numFmtId="0" fontId="34" fillId="0" borderId="17" xfId="0" applyFont="1" applyBorder="1" applyAlignment="1">
      <alignment wrapText="1"/>
    </xf>
    <xf numFmtId="0" fontId="33" fillId="0" borderId="17" xfId="0" applyFont="1" applyBorder="1" applyAlignment="1" quotePrefix="1">
      <alignment/>
    </xf>
    <xf numFmtId="0" fontId="33" fillId="0" borderId="17" xfId="0" applyFont="1" applyBorder="1" applyAlignment="1" quotePrefix="1">
      <alignment wrapText="1"/>
    </xf>
    <xf numFmtId="0" fontId="34" fillId="0" borderId="15" xfId="0" applyFont="1" applyBorder="1" applyAlignment="1">
      <alignment wrapText="1"/>
    </xf>
    <xf numFmtId="0" fontId="34" fillId="0" borderId="17" xfId="0" applyFont="1" applyBorder="1" applyAlignment="1" quotePrefix="1">
      <alignment wrapText="1"/>
    </xf>
    <xf numFmtId="0" fontId="33" fillId="0" borderId="15" xfId="0" applyFont="1" applyBorder="1" applyAlignment="1" quotePrefix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3"/>
  <sheetViews>
    <sheetView zoomScale="115" zoomScaleNormal="115" zoomScaleSheetLayoutView="115" zoomScalePageLayoutView="0" workbookViewId="0" topLeftCell="A1">
      <selection activeCell="H22" sqref="H22"/>
      <selection activeCell="A1" sqref="A1:F1"/>
    </sheetView>
  </sheetViews>
  <sheetFormatPr defaultColWidth="9.00390625" defaultRowHeight="12.75"/>
  <cols>
    <col min="1" max="1" width="6.875" style="105" customWidth="1"/>
    <col min="2" max="2" width="8.875" style="105" bestFit="1" customWidth="1"/>
    <col min="3" max="3" width="6.00390625" style="105" customWidth="1"/>
    <col min="4" max="4" width="44.875" style="0" customWidth="1"/>
    <col min="5" max="5" width="12.375" style="0" customWidth="1"/>
    <col min="6" max="6" width="15.375" style="0" customWidth="1"/>
  </cols>
  <sheetData>
    <row r="1" spans="1:6" s="121" customFormat="1" ht="12.75">
      <c r="A1" s="339" t="s">
        <v>278</v>
      </c>
      <c r="B1" s="339"/>
      <c r="C1" s="339"/>
      <c r="D1" s="339"/>
      <c r="E1" s="339"/>
      <c r="F1" s="339"/>
    </row>
    <row r="2" spans="1:4" s="121" customFormat="1" ht="12.75">
      <c r="A2" s="122"/>
      <c r="B2" s="120"/>
      <c r="C2" s="120"/>
      <c r="D2" s="120"/>
    </row>
    <row r="3" spans="1:3" s="121" customFormat="1" ht="12.75">
      <c r="A3" s="122"/>
      <c r="B3" s="122"/>
      <c r="C3" s="122"/>
    </row>
    <row r="4" spans="1:6" s="123" customFormat="1" ht="25.5">
      <c r="A4" s="9" t="s">
        <v>1</v>
      </c>
      <c r="B4" s="9" t="s">
        <v>2</v>
      </c>
      <c r="C4" s="9" t="s">
        <v>3</v>
      </c>
      <c r="D4" s="9" t="s">
        <v>4</v>
      </c>
      <c r="E4" s="9" t="s">
        <v>51</v>
      </c>
      <c r="F4" s="9" t="s">
        <v>52</v>
      </c>
    </row>
    <row r="5" spans="1:6" s="21" customFormat="1" ht="7.5" customHeight="1">
      <c r="A5" s="111">
        <v>1</v>
      </c>
      <c r="B5" s="111">
        <v>2</v>
      </c>
      <c r="C5" s="111">
        <v>3</v>
      </c>
      <c r="D5" s="111">
        <v>4</v>
      </c>
      <c r="E5" s="111">
        <v>5</v>
      </c>
      <c r="F5" s="111">
        <v>6</v>
      </c>
    </row>
    <row r="6" spans="1:6" s="127" customFormat="1" ht="19.5" customHeight="1">
      <c r="A6" s="124" t="s">
        <v>252</v>
      </c>
      <c r="B6" s="125"/>
      <c r="C6" s="125"/>
      <c r="D6" s="15" t="s">
        <v>293</v>
      </c>
      <c r="E6" s="126">
        <v>5000</v>
      </c>
      <c r="F6" s="15"/>
    </row>
    <row r="7" spans="1:6" s="121" customFormat="1" ht="19.5" customHeight="1">
      <c r="A7" s="117"/>
      <c r="B7" s="128" t="s">
        <v>253</v>
      </c>
      <c r="C7" s="41"/>
      <c r="D7" s="79" t="s">
        <v>294</v>
      </c>
      <c r="E7" s="129">
        <v>5000</v>
      </c>
      <c r="F7" s="79"/>
    </row>
    <row r="8" spans="1:6" s="121" customFormat="1" ht="19.5" customHeight="1">
      <c r="A8" s="130"/>
      <c r="B8" s="131"/>
      <c r="C8" s="131">
        <v>2110</v>
      </c>
      <c r="D8" s="132" t="s">
        <v>329</v>
      </c>
      <c r="E8" s="133">
        <v>5000</v>
      </c>
      <c r="F8" s="132"/>
    </row>
    <row r="9" spans="1:6" s="127" customFormat="1" ht="19.5" customHeight="1">
      <c r="A9" s="134" t="s">
        <v>254</v>
      </c>
      <c r="B9" s="135"/>
      <c r="C9" s="135"/>
      <c r="D9" s="136" t="s">
        <v>295</v>
      </c>
      <c r="E9" s="137">
        <v>185500</v>
      </c>
      <c r="F9" s="136"/>
    </row>
    <row r="10" spans="1:6" s="121" customFormat="1" ht="19.5" customHeight="1">
      <c r="A10" s="130"/>
      <c r="B10" s="138" t="s">
        <v>255</v>
      </c>
      <c r="C10" s="131"/>
      <c r="D10" s="132" t="s">
        <v>296</v>
      </c>
      <c r="E10" s="133">
        <v>185500</v>
      </c>
      <c r="F10" s="132"/>
    </row>
    <row r="11" spans="1:6" s="121" customFormat="1" ht="19.5" customHeight="1">
      <c r="A11" s="130"/>
      <c r="B11" s="131"/>
      <c r="C11" s="131">
        <v>2110</v>
      </c>
      <c r="D11" s="132" t="s">
        <v>329</v>
      </c>
      <c r="E11" s="133">
        <v>4000</v>
      </c>
      <c r="F11" s="132"/>
    </row>
    <row r="12" spans="1:6" s="121" customFormat="1" ht="19.5" customHeight="1">
      <c r="A12" s="117"/>
      <c r="B12" s="41"/>
      <c r="C12" s="41">
        <v>2460</v>
      </c>
      <c r="D12" s="79" t="s">
        <v>325</v>
      </c>
      <c r="E12" s="129">
        <v>181500</v>
      </c>
      <c r="F12" s="79"/>
    </row>
    <row r="13" spans="1:6" s="127" customFormat="1" ht="19.5" customHeight="1">
      <c r="A13" s="139">
        <v>600</v>
      </c>
      <c r="B13" s="140"/>
      <c r="C13" s="140"/>
      <c r="D13" s="141" t="s">
        <v>297</v>
      </c>
      <c r="E13" s="142"/>
      <c r="F13" s="142">
        <v>8216940</v>
      </c>
    </row>
    <row r="14" spans="1:6" s="121" customFormat="1" ht="19.5" customHeight="1">
      <c r="A14" s="130"/>
      <c r="B14" s="131">
        <v>60014</v>
      </c>
      <c r="C14" s="131"/>
      <c r="D14" s="132" t="s">
        <v>298</v>
      </c>
      <c r="E14" s="133"/>
      <c r="F14" s="133">
        <v>8216940</v>
      </c>
    </row>
    <row r="15" spans="1:6" s="121" customFormat="1" ht="19.5" customHeight="1">
      <c r="A15" s="130"/>
      <c r="B15" s="131"/>
      <c r="C15" s="131">
        <v>6300</v>
      </c>
      <c r="D15" s="132" t="s">
        <v>381</v>
      </c>
      <c r="E15" s="133"/>
      <c r="F15" s="133">
        <v>820020</v>
      </c>
    </row>
    <row r="16" spans="1:6" s="121" customFormat="1" ht="19.5" customHeight="1">
      <c r="A16" s="130"/>
      <c r="B16" s="131"/>
      <c r="C16" s="131">
        <v>6309</v>
      </c>
      <c r="D16" s="132" t="s">
        <v>381</v>
      </c>
      <c r="E16" s="133"/>
      <c r="F16" s="133">
        <v>85000</v>
      </c>
    </row>
    <row r="17" spans="1:6" s="121" customFormat="1" ht="19.5" customHeight="1">
      <c r="A17" s="130"/>
      <c r="B17" s="131"/>
      <c r="C17" s="131">
        <v>6298</v>
      </c>
      <c r="D17" s="132" t="s">
        <v>326</v>
      </c>
      <c r="E17" s="133"/>
      <c r="F17" s="133">
        <v>7311920</v>
      </c>
    </row>
    <row r="18" spans="1:6" s="127" customFormat="1" ht="19.5" customHeight="1">
      <c r="A18" s="139">
        <v>700</v>
      </c>
      <c r="B18" s="140"/>
      <c r="C18" s="140"/>
      <c r="D18" s="141" t="s">
        <v>299</v>
      </c>
      <c r="E18" s="296">
        <v>272676</v>
      </c>
      <c r="F18" s="298"/>
    </row>
    <row r="19" spans="1:6" s="121" customFormat="1" ht="19.5" customHeight="1">
      <c r="A19" s="130"/>
      <c r="B19" s="131">
        <v>7005</v>
      </c>
      <c r="C19" s="131"/>
      <c r="D19" s="132" t="s">
        <v>300</v>
      </c>
      <c r="E19" s="295">
        <f>(E20+E21+E27+E28+E29)</f>
        <v>272676</v>
      </c>
      <c r="F19" s="299"/>
    </row>
    <row r="20" spans="1:6" s="121" customFormat="1" ht="19.5" customHeight="1">
      <c r="A20" s="130"/>
      <c r="B20" s="131"/>
      <c r="C20" s="131">
        <v>2110</v>
      </c>
      <c r="D20" s="132" t="s">
        <v>329</v>
      </c>
      <c r="E20" s="295">
        <v>40000</v>
      </c>
      <c r="F20" s="300"/>
    </row>
    <row r="21" spans="1:6" s="121" customFormat="1" ht="19.5" customHeight="1">
      <c r="A21" s="130"/>
      <c r="B21" s="131"/>
      <c r="C21" s="138" t="s">
        <v>256</v>
      </c>
      <c r="D21" s="132" t="s">
        <v>327</v>
      </c>
      <c r="E21" s="295">
        <v>172250</v>
      </c>
      <c r="F21" s="299"/>
    </row>
    <row r="22" spans="1:6" s="121" customFormat="1" ht="19.5" customHeight="1">
      <c r="A22" s="130"/>
      <c r="B22" s="131"/>
      <c r="C22" s="138"/>
      <c r="D22" s="132" t="s">
        <v>371</v>
      </c>
      <c r="E22" s="295">
        <v>20000</v>
      </c>
      <c r="F22" s="299"/>
    </row>
    <row r="23" spans="1:6" s="121" customFormat="1" ht="19.5" customHeight="1">
      <c r="A23" s="130"/>
      <c r="B23" s="131"/>
      <c r="C23" s="138"/>
      <c r="D23" s="168" t="s">
        <v>378</v>
      </c>
      <c r="E23" s="295">
        <v>10000</v>
      </c>
      <c r="F23" s="301"/>
    </row>
    <row r="24" spans="1:6" s="121" customFormat="1" ht="19.5" customHeight="1">
      <c r="A24" s="130"/>
      <c r="B24" s="131"/>
      <c r="C24" s="138"/>
      <c r="D24" s="132" t="s">
        <v>379</v>
      </c>
      <c r="E24" s="295">
        <v>69250</v>
      </c>
      <c r="F24" s="301"/>
    </row>
    <row r="25" spans="1:6" s="121" customFormat="1" ht="19.5" customHeight="1">
      <c r="A25" s="130"/>
      <c r="B25" s="131"/>
      <c r="C25" s="138"/>
      <c r="D25" s="132" t="s">
        <v>380</v>
      </c>
      <c r="E25" s="295">
        <v>3000</v>
      </c>
      <c r="F25" s="301"/>
    </row>
    <row r="26" spans="1:6" s="121" customFormat="1" ht="19.5" customHeight="1">
      <c r="A26" s="130"/>
      <c r="B26" s="131"/>
      <c r="C26" s="138"/>
      <c r="D26" s="132" t="s">
        <v>307</v>
      </c>
      <c r="E26" s="295">
        <v>70000</v>
      </c>
      <c r="F26" s="301"/>
    </row>
    <row r="27" spans="1:6" s="121" customFormat="1" ht="19.5" customHeight="1">
      <c r="A27" s="130"/>
      <c r="B27" s="131"/>
      <c r="C27" s="138" t="s">
        <v>257</v>
      </c>
      <c r="D27" s="132" t="s">
        <v>383</v>
      </c>
      <c r="E27" s="295">
        <v>8826</v>
      </c>
      <c r="F27" s="301"/>
    </row>
    <row r="28" spans="1:6" s="121" customFormat="1" ht="19.5" customHeight="1">
      <c r="A28" s="130"/>
      <c r="B28" s="131"/>
      <c r="C28" s="138" t="s">
        <v>262</v>
      </c>
      <c r="D28" s="132" t="s">
        <v>382</v>
      </c>
      <c r="E28" s="295">
        <v>20000</v>
      </c>
      <c r="F28" s="300"/>
    </row>
    <row r="29" spans="1:6" s="121" customFormat="1" ht="19.5" customHeight="1">
      <c r="A29" s="130"/>
      <c r="B29" s="131"/>
      <c r="C29" s="131">
        <v>2360</v>
      </c>
      <c r="D29" s="132" t="s">
        <v>328</v>
      </c>
      <c r="E29" s="295">
        <v>31600</v>
      </c>
      <c r="F29" s="300"/>
    </row>
    <row r="30" spans="1:6" s="127" customFormat="1" ht="19.5" customHeight="1">
      <c r="A30" s="139">
        <v>710</v>
      </c>
      <c r="B30" s="140"/>
      <c r="C30" s="140"/>
      <c r="D30" s="141" t="s">
        <v>301</v>
      </c>
      <c r="E30" s="142">
        <v>356000</v>
      </c>
      <c r="F30" s="297"/>
    </row>
    <row r="31" spans="1:6" s="121" customFormat="1" ht="19.5" customHeight="1">
      <c r="A31" s="130"/>
      <c r="B31" s="131">
        <v>71013</v>
      </c>
      <c r="C31" s="131"/>
      <c r="D31" s="132" t="s">
        <v>302</v>
      </c>
      <c r="E31" s="133">
        <v>110000</v>
      </c>
      <c r="F31" s="132"/>
    </row>
    <row r="32" spans="1:6" s="121" customFormat="1" ht="19.5" customHeight="1">
      <c r="A32" s="130"/>
      <c r="B32" s="131"/>
      <c r="C32" s="131">
        <v>2110</v>
      </c>
      <c r="D32" s="132" t="s">
        <v>329</v>
      </c>
      <c r="E32" s="133">
        <v>110000</v>
      </c>
      <c r="F32" s="132"/>
    </row>
    <row r="33" spans="1:6" s="121" customFormat="1" ht="19.5" customHeight="1">
      <c r="A33" s="130"/>
      <c r="B33" s="131">
        <v>71014</v>
      </c>
      <c r="C33" s="131"/>
      <c r="D33" s="143" t="s">
        <v>303</v>
      </c>
      <c r="E33" s="133">
        <v>5000</v>
      </c>
      <c r="F33" s="132"/>
    </row>
    <row r="34" spans="1:6" s="121" customFormat="1" ht="19.5" customHeight="1">
      <c r="A34" s="130"/>
      <c r="B34" s="131"/>
      <c r="C34" s="131">
        <v>2110</v>
      </c>
      <c r="D34" s="132" t="s">
        <v>329</v>
      </c>
      <c r="E34" s="133">
        <v>5000</v>
      </c>
      <c r="F34" s="132"/>
    </row>
    <row r="35" spans="1:6" s="121" customFormat="1" ht="19.5" customHeight="1">
      <c r="A35" s="130"/>
      <c r="B35" s="131">
        <v>71015</v>
      </c>
      <c r="C35" s="131"/>
      <c r="D35" s="132" t="s">
        <v>304</v>
      </c>
      <c r="E35" s="133">
        <v>241000</v>
      </c>
      <c r="F35" s="132"/>
    </row>
    <row r="36" spans="1:6" s="121" customFormat="1" ht="19.5" customHeight="1">
      <c r="A36" s="130"/>
      <c r="B36" s="131"/>
      <c r="C36" s="131">
        <v>2110</v>
      </c>
      <c r="D36" s="132" t="s">
        <v>329</v>
      </c>
      <c r="E36" s="133">
        <v>241000</v>
      </c>
      <c r="F36" s="132"/>
    </row>
    <row r="37" spans="1:6" s="127" customFormat="1" ht="19.5" customHeight="1">
      <c r="A37" s="139">
        <v>750</v>
      </c>
      <c r="B37" s="140"/>
      <c r="C37" s="140"/>
      <c r="D37" s="141" t="s">
        <v>305</v>
      </c>
      <c r="E37" s="142">
        <f>(E38+E40+E42)</f>
        <v>157635</v>
      </c>
      <c r="F37" s="141"/>
    </row>
    <row r="38" spans="1:6" s="121" customFormat="1" ht="19.5" customHeight="1">
      <c r="A38" s="130"/>
      <c r="B38" s="131">
        <v>75011</v>
      </c>
      <c r="C38" s="131"/>
      <c r="D38" s="132" t="s">
        <v>306</v>
      </c>
      <c r="E38" s="133">
        <v>101635</v>
      </c>
      <c r="F38" s="132"/>
    </row>
    <row r="39" spans="1:6" s="121" customFormat="1" ht="19.5" customHeight="1">
      <c r="A39" s="159"/>
      <c r="B39" s="160"/>
      <c r="C39" s="160">
        <v>2110</v>
      </c>
      <c r="D39" s="132" t="s">
        <v>329</v>
      </c>
      <c r="E39" s="163">
        <v>101635</v>
      </c>
      <c r="F39" s="162"/>
    </row>
    <row r="40" spans="1:6" s="121" customFormat="1" ht="19.5" customHeight="1">
      <c r="A40" s="130"/>
      <c r="B40" s="131">
        <v>75020</v>
      </c>
      <c r="C40" s="131"/>
      <c r="D40" s="132" t="s">
        <v>307</v>
      </c>
      <c r="E40" s="133">
        <v>30000</v>
      </c>
      <c r="F40" s="132"/>
    </row>
    <row r="41" spans="1:6" s="149" customFormat="1" ht="19.5" customHeight="1">
      <c r="A41" s="159"/>
      <c r="B41" s="160"/>
      <c r="C41" s="161" t="s">
        <v>258</v>
      </c>
      <c r="D41" s="132" t="s">
        <v>384</v>
      </c>
      <c r="E41" s="163">
        <v>30000</v>
      </c>
      <c r="F41" s="162"/>
    </row>
    <row r="42" spans="1:6" s="149" customFormat="1" ht="19.5" customHeight="1">
      <c r="A42" s="159"/>
      <c r="B42" s="160">
        <v>75045</v>
      </c>
      <c r="C42" s="160"/>
      <c r="D42" s="162" t="s">
        <v>308</v>
      </c>
      <c r="E42" s="163">
        <v>26000</v>
      </c>
      <c r="F42" s="162"/>
    </row>
    <row r="43" spans="1:6" s="149" customFormat="1" ht="19.5" customHeight="1">
      <c r="A43" s="159"/>
      <c r="B43" s="160"/>
      <c r="C43" s="160">
        <v>2120</v>
      </c>
      <c r="D43" s="132" t="s">
        <v>329</v>
      </c>
      <c r="E43" s="163">
        <v>26000</v>
      </c>
      <c r="F43" s="162"/>
    </row>
    <row r="44" spans="1:6" s="150" customFormat="1" ht="19.5" customHeight="1">
      <c r="A44" s="164">
        <v>754</v>
      </c>
      <c r="B44" s="165"/>
      <c r="C44" s="165"/>
      <c r="D44" s="166" t="s">
        <v>309</v>
      </c>
      <c r="E44" s="167">
        <f>(E45+E47)</f>
        <v>2569142</v>
      </c>
      <c r="F44" s="166"/>
    </row>
    <row r="45" spans="1:6" s="149" customFormat="1" ht="19.5" customHeight="1">
      <c r="A45" s="159"/>
      <c r="B45" s="160">
        <v>75411</v>
      </c>
      <c r="C45" s="160"/>
      <c r="D45" s="162" t="s">
        <v>310</v>
      </c>
      <c r="E45" s="163">
        <v>2562000</v>
      </c>
      <c r="F45" s="162"/>
    </row>
    <row r="46" spans="1:6" s="149" customFormat="1" ht="19.5" customHeight="1">
      <c r="A46" s="159"/>
      <c r="B46" s="160"/>
      <c r="C46" s="160">
        <v>2110</v>
      </c>
      <c r="D46" s="132" t="s">
        <v>329</v>
      </c>
      <c r="E46" s="163">
        <v>2562000</v>
      </c>
      <c r="F46" s="162"/>
    </row>
    <row r="47" spans="1:6" s="149" customFormat="1" ht="19.5" customHeight="1">
      <c r="A47" s="159"/>
      <c r="B47" s="160">
        <v>75421</v>
      </c>
      <c r="C47" s="160"/>
      <c r="D47" s="162" t="s">
        <v>311</v>
      </c>
      <c r="E47" s="163">
        <v>7142</v>
      </c>
      <c r="F47" s="162"/>
    </row>
    <row r="48" spans="1:6" s="149" customFormat="1" ht="19.5" customHeight="1">
      <c r="A48" s="159"/>
      <c r="B48" s="160"/>
      <c r="C48" s="160">
        <v>2130</v>
      </c>
      <c r="D48" s="162" t="s">
        <v>330</v>
      </c>
      <c r="E48" s="163">
        <v>7142</v>
      </c>
      <c r="F48" s="162"/>
    </row>
    <row r="49" spans="1:6" s="150" customFormat="1" ht="19.5" customHeight="1">
      <c r="A49" s="164">
        <v>756</v>
      </c>
      <c r="B49" s="165"/>
      <c r="C49" s="165"/>
      <c r="D49" s="166" t="s">
        <v>312</v>
      </c>
      <c r="E49" s="167">
        <f>(E50+E53)</f>
        <v>4222316</v>
      </c>
      <c r="F49" s="166"/>
    </row>
    <row r="50" spans="1:6" s="149" customFormat="1" ht="19.5" customHeight="1">
      <c r="A50" s="159"/>
      <c r="B50" s="160">
        <v>75622</v>
      </c>
      <c r="C50" s="160"/>
      <c r="D50" s="162" t="s">
        <v>313</v>
      </c>
      <c r="E50" s="163">
        <v>3334966</v>
      </c>
      <c r="F50" s="162"/>
    </row>
    <row r="51" spans="1:6" s="149" customFormat="1" ht="19.5" customHeight="1">
      <c r="A51" s="159"/>
      <c r="B51" s="160"/>
      <c r="C51" s="161" t="s">
        <v>259</v>
      </c>
      <c r="D51" s="162" t="s">
        <v>243</v>
      </c>
      <c r="E51" s="163">
        <v>3234966</v>
      </c>
      <c r="F51" s="162"/>
    </row>
    <row r="52" spans="1:6" s="149" customFormat="1" ht="19.5" customHeight="1">
      <c r="A52" s="159"/>
      <c r="B52" s="160"/>
      <c r="C52" s="161" t="s">
        <v>260</v>
      </c>
      <c r="D52" s="162" t="s">
        <v>244</v>
      </c>
      <c r="E52" s="163">
        <v>100000</v>
      </c>
      <c r="F52" s="162"/>
    </row>
    <row r="53" spans="1:6" s="149" customFormat="1" ht="19.5" customHeight="1">
      <c r="A53" s="159"/>
      <c r="B53" s="160">
        <v>75618</v>
      </c>
      <c r="C53" s="160"/>
      <c r="D53" s="162" t="s">
        <v>245</v>
      </c>
      <c r="E53" s="163">
        <f>(E54+E55)</f>
        <v>887350</v>
      </c>
      <c r="F53" s="162"/>
    </row>
    <row r="54" spans="1:6" s="149" customFormat="1" ht="19.5" customHeight="1">
      <c r="A54" s="159"/>
      <c r="B54" s="161"/>
      <c r="C54" s="161" t="s">
        <v>261</v>
      </c>
      <c r="D54" s="168" t="s">
        <v>269</v>
      </c>
      <c r="E54" s="163">
        <v>847350</v>
      </c>
      <c r="F54" s="162"/>
    </row>
    <row r="55" spans="1:6" s="149" customFormat="1" ht="19.5" customHeight="1">
      <c r="A55" s="159"/>
      <c r="B55" s="160"/>
      <c r="C55" s="161" t="s">
        <v>279</v>
      </c>
      <c r="D55" s="162" t="s">
        <v>280</v>
      </c>
      <c r="E55" s="163">
        <v>40000</v>
      </c>
      <c r="F55" s="162"/>
    </row>
    <row r="56" spans="1:6" s="193" customFormat="1" ht="19.5" customHeight="1">
      <c r="A56" s="189">
        <v>758</v>
      </c>
      <c r="B56" s="190"/>
      <c r="C56" s="190"/>
      <c r="D56" s="191" t="s">
        <v>314</v>
      </c>
      <c r="E56" s="192">
        <f>(E57+E59+E61)</f>
        <v>14234867</v>
      </c>
      <c r="F56" s="191"/>
    </row>
    <row r="57" spans="1:6" s="149" customFormat="1" ht="19.5" customHeight="1">
      <c r="A57" s="159"/>
      <c r="B57" s="160">
        <v>75801</v>
      </c>
      <c r="C57" s="160"/>
      <c r="D57" s="162" t="s">
        <v>246</v>
      </c>
      <c r="E57" s="163">
        <v>9882845</v>
      </c>
      <c r="F57" s="162"/>
    </row>
    <row r="58" spans="1:9" s="149" customFormat="1" ht="19.5" customHeight="1">
      <c r="A58" s="159"/>
      <c r="B58" s="160"/>
      <c r="C58" s="160">
        <v>2920</v>
      </c>
      <c r="D58" s="162" t="s">
        <v>247</v>
      </c>
      <c r="E58" s="163">
        <v>9882845</v>
      </c>
      <c r="F58" s="162"/>
      <c r="I58" s="194"/>
    </row>
    <row r="59" spans="1:6" s="149" customFormat="1" ht="19.5" customHeight="1">
      <c r="A59" s="159"/>
      <c r="B59" s="160">
        <v>75803</v>
      </c>
      <c r="C59" s="160"/>
      <c r="D59" s="162" t="s">
        <v>248</v>
      </c>
      <c r="E59" s="163">
        <v>2995879</v>
      </c>
      <c r="F59" s="162"/>
    </row>
    <row r="60" spans="1:6" s="149" customFormat="1" ht="19.5" customHeight="1">
      <c r="A60" s="159"/>
      <c r="B60" s="160"/>
      <c r="C60" s="160">
        <v>2920</v>
      </c>
      <c r="D60" s="162" t="s">
        <v>247</v>
      </c>
      <c r="E60" s="163">
        <v>2995879</v>
      </c>
      <c r="F60" s="162"/>
    </row>
    <row r="61" spans="1:6" s="149" customFormat="1" ht="19.5" customHeight="1">
      <c r="A61" s="159"/>
      <c r="B61" s="160">
        <v>75832</v>
      </c>
      <c r="C61" s="160"/>
      <c r="D61" s="162" t="s">
        <v>249</v>
      </c>
      <c r="E61" s="163">
        <v>1356143</v>
      </c>
      <c r="F61" s="162"/>
    </row>
    <row r="62" spans="1:6" s="149" customFormat="1" ht="19.5" customHeight="1">
      <c r="A62" s="159"/>
      <c r="B62" s="160"/>
      <c r="C62" s="160">
        <v>2920</v>
      </c>
      <c r="D62" s="162" t="s">
        <v>247</v>
      </c>
      <c r="E62" s="163">
        <v>1356143</v>
      </c>
      <c r="F62" s="162"/>
    </row>
    <row r="63" spans="1:6" s="193" customFormat="1" ht="19.5" customHeight="1">
      <c r="A63" s="189">
        <v>851</v>
      </c>
      <c r="B63" s="190"/>
      <c r="C63" s="190"/>
      <c r="D63" s="191" t="s">
        <v>317</v>
      </c>
      <c r="E63" s="192">
        <v>1048681</v>
      </c>
      <c r="F63" s="191">
        <v>2123128</v>
      </c>
    </row>
    <row r="64" spans="1:6" s="149" customFormat="1" ht="19.5" customHeight="1">
      <c r="A64" s="159"/>
      <c r="B64" s="160">
        <v>85111</v>
      </c>
      <c r="C64" s="160"/>
      <c r="D64" s="162" t="s">
        <v>318</v>
      </c>
      <c r="E64" s="163"/>
      <c r="F64" s="162">
        <v>2123128</v>
      </c>
    </row>
    <row r="65" spans="1:6" s="149" customFormat="1" ht="19.5" customHeight="1">
      <c r="A65" s="159"/>
      <c r="B65" s="160"/>
      <c r="C65" s="160">
        <v>8545</v>
      </c>
      <c r="D65" s="162" t="s">
        <v>250</v>
      </c>
      <c r="E65" s="163"/>
      <c r="F65" s="162">
        <v>2123128</v>
      </c>
    </row>
    <row r="66" spans="1:6" s="149" customFormat="1" ht="19.5" customHeight="1">
      <c r="A66" s="159"/>
      <c r="B66" s="160">
        <v>85156</v>
      </c>
      <c r="C66" s="160"/>
      <c r="D66" s="162" t="s">
        <v>251</v>
      </c>
      <c r="E66" s="163">
        <v>1048681</v>
      </c>
      <c r="F66" s="162"/>
    </row>
    <row r="67" spans="1:6" s="149" customFormat="1" ht="19.5" customHeight="1">
      <c r="A67" s="159"/>
      <c r="B67" s="160"/>
      <c r="C67" s="160">
        <v>2110</v>
      </c>
      <c r="D67" s="132" t="s">
        <v>329</v>
      </c>
      <c r="E67" s="163">
        <v>1048681</v>
      </c>
      <c r="F67" s="162"/>
    </row>
    <row r="68" spans="1:6" s="193" customFormat="1" ht="19.5" customHeight="1">
      <c r="A68" s="189">
        <v>852</v>
      </c>
      <c r="B68" s="190"/>
      <c r="C68" s="190"/>
      <c r="D68" s="191" t="s">
        <v>319</v>
      </c>
      <c r="E68" s="192">
        <f>(E69+E71+E75)</f>
        <v>2751867</v>
      </c>
      <c r="F68" s="191"/>
    </row>
    <row r="69" spans="1:6" s="149" customFormat="1" ht="19.5" customHeight="1">
      <c r="A69" s="159"/>
      <c r="B69" s="160">
        <v>85201</v>
      </c>
      <c r="C69" s="160"/>
      <c r="D69" s="162" t="s">
        <v>320</v>
      </c>
      <c r="E69" s="163">
        <v>55600</v>
      </c>
      <c r="F69" s="162"/>
    </row>
    <row r="70" spans="1:6" s="149" customFormat="1" ht="19.5" customHeight="1">
      <c r="A70" s="159"/>
      <c r="B70" s="160"/>
      <c r="C70" s="160">
        <v>2320</v>
      </c>
      <c r="D70" s="162" t="s">
        <v>331</v>
      </c>
      <c r="E70" s="163">
        <v>55600</v>
      </c>
      <c r="F70" s="162"/>
    </row>
    <row r="71" spans="1:6" s="149" customFormat="1" ht="19.5" customHeight="1">
      <c r="A71" s="159"/>
      <c r="B71" s="160">
        <v>85202</v>
      </c>
      <c r="C71" s="160"/>
      <c r="D71" s="162" t="s">
        <v>321</v>
      </c>
      <c r="E71" s="163">
        <f>(E72+E73+E74)</f>
        <v>2615667</v>
      </c>
      <c r="F71" s="162"/>
    </row>
    <row r="72" spans="1:6" s="149" customFormat="1" ht="19.5" customHeight="1">
      <c r="A72" s="159"/>
      <c r="B72" s="160"/>
      <c r="C72" s="160">
        <v>2130</v>
      </c>
      <c r="D72" s="162" t="s">
        <v>330</v>
      </c>
      <c r="E72" s="163">
        <v>1563177</v>
      </c>
      <c r="F72" s="162"/>
    </row>
    <row r="73" spans="1:6" s="149" customFormat="1" ht="19.5" customHeight="1">
      <c r="A73" s="159"/>
      <c r="B73" s="160"/>
      <c r="C73" s="161" t="s">
        <v>262</v>
      </c>
      <c r="D73" s="162" t="s">
        <v>332</v>
      </c>
      <c r="E73" s="163">
        <v>1022490</v>
      </c>
      <c r="F73" s="162"/>
    </row>
    <row r="74" spans="1:6" s="149" customFormat="1" ht="19.5" customHeight="1">
      <c r="A74" s="159"/>
      <c r="B74" s="160"/>
      <c r="C74" s="161" t="s">
        <v>263</v>
      </c>
      <c r="D74" s="162" t="s">
        <v>333</v>
      </c>
      <c r="E74" s="163">
        <v>30000</v>
      </c>
      <c r="F74" s="162"/>
    </row>
    <row r="75" spans="1:6" s="149" customFormat="1" ht="19.5" customHeight="1">
      <c r="A75" s="159"/>
      <c r="B75" s="160">
        <v>85204</v>
      </c>
      <c r="C75" s="160"/>
      <c r="D75" s="162" t="s">
        <v>322</v>
      </c>
      <c r="E75" s="163">
        <v>80600</v>
      </c>
      <c r="F75" s="162"/>
    </row>
    <row r="76" spans="1:6" s="149" customFormat="1" ht="19.5" customHeight="1">
      <c r="A76" s="159"/>
      <c r="B76" s="160"/>
      <c r="C76" s="160">
        <v>2320</v>
      </c>
      <c r="D76" s="162" t="s">
        <v>331</v>
      </c>
      <c r="E76" s="163">
        <v>80600</v>
      </c>
      <c r="F76" s="162"/>
    </row>
    <row r="77" spans="1:6" s="193" customFormat="1" ht="19.5" customHeight="1">
      <c r="A77" s="189">
        <v>853</v>
      </c>
      <c r="B77" s="190"/>
      <c r="C77" s="190"/>
      <c r="D77" s="191" t="s">
        <v>323</v>
      </c>
      <c r="E77" s="192">
        <f>(E78+E80+E82+E84+E86)</f>
        <v>445147</v>
      </c>
      <c r="F77" s="191"/>
    </row>
    <row r="78" spans="1:6" s="149" customFormat="1" ht="19.5" customHeight="1">
      <c r="A78" s="159"/>
      <c r="B78" s="160">
        <v>85311</v>
      </c>
      <c r="C78" s="160"/>
      <c r="D78" s="162" t="s">
        <v>264</v>
      </c>
      <c r="E78" s="163">
        <v>23847</v>
      </c>
      <c r="F78" s="162"/>
    </row>
    <row r="79" spans="1:6" s="149" customFormat="1" ht="19.5" customHeight="1">
      <c r="A79" s="159"/>
      <c r="B79" s="160"/>
      <c r="C79" s="160">
        <v>2310</v>
      </c>
      <c r="D79" s="162" t="s">
        <v>265</v>
      </c>
      <c r="E79" s="163">
        <v>23847</v>
      </c>
      <c r="F79" s="162"/>
    </row>
    <row r="80" spans="1:6" s="149" customFormat="1" ht="19.5" customHeight="1">
      <c r="A80" s="159"/>
      <c r="B80" s="160">
        <v>85322</v>
      </c>
      <c r="C80" s="160"/>
      <c r="D80" s="162" t="s">
        <v>266</v>
      </c>
      <c r="E80" s="163">
        <v>323300</v>
      </c>
      <c r="F80" s="162"/>
    </row>
    <row r="81" spans="1:6" s="149" customFormat="1" ht="19.5" customHeight="1">
      <c r="A81" s="159"/>
      <c r="B81" s="160"/>
      <c r="C81" s="160">
        <v>2440</v>
      </c>
      <c r="D81" s="162" t="s">
        <v>334</v>
      </c>
      <c r="E81" s="163">
        <v>323300</v>
      </c>
      <c r="F81" s="162"/>
    </row>
    <row r="82" spans="1:6" s="149" customFormat="1" ht="19.5" customHeight="1">
      <c r="A82" s="159"/>
      <c r="B82" s="160">
        <v>85324</v>
      </c>
      <c r="C82" s="160"/>
      <c r="D82" s="162" t="s">
        <v>324</v>
      </c>
      <c r="E82" s="163">
        <v>10000</v>
      </c>
      <c r="F82" s="162"/>
    </row>
    <row r="83" spans="1:6" s="149" customFormat="1" ht="19.5" customHeight="1">
      <c r="A83" s="159"/>
      <c r="B83" s="160"/>
      <c r="C83" s="161" t="s">
        <v>263</v>
      </c>
      <c r="D83" s="162" t="s">
        <v>333</v>
      </c>
      <c r="E83" s="163">
        <v>10000</v>
      </c>
      <c r="F83" s="162"/>
    </row>
    <row r="84" spans="1:6" s="149" customFormat="1" ht="19.5" customHeight="1">
      <c r="A84" s="159"/>
      <c r="B84" s="160">
        <v>85333</v>
      </c>
      <c r="C84" s="160"/>
      <c r="D84" s="162" t="s">
        <v>267</v>
      </c>
      <c r="E84" s="163">
        <v>8000</v>
      </c>
      <c r="F84" s="162"/>
    </row>
    <row r="85" spans="1:6" s="149" customFormat="1" ht="19.5" customHeight="1">
      <c r="A85" s="159"/>
      <c r="B85" s="160"/>
      <c r="C85" s="161" t="s">
        <v>263</v>
      </c>
      <c r="D85" s="162" t="s">
        <v>333</v>
      </c>
      <c r="E85" s="163">
        <v>8000</v>
      </c>
      <c r="F85" s="162"/>
    </row>
    <row r="86" spans="1:6" s="149" customFormat="1" ht="19.5" customHeight="1">
      <c r="A86" s="159"/>
      <c r="B86" s="160">
        <v>85321</v>
      </c>
      <c r="C86" s="160"/>
      <c r="D86" s="162" t="s">
        <v>268</v>
      </c>
      <c r="E86" s="163">
        <v>80000</v>
      </c>
      <c r="F86" s="162"/>
    </row>
    <row r="87" spans="1:6" s="149" customFormat="1" ht="19.5" customHeight="1">
      <c r="A87" s="159"/>
      <c r="B87" s="160"/>
      <c r="C87" s="160">
        <v>2110</v>
      </c>
      <c r="D87" s="132" t="s">
        <v>329</v>
      </c>
      <c r="E87" s="163">
        <v>80000</v>
      </c>
      <c r="F87" s="162"/>
    </row>
    <row r="88" spans="1:6" s="193" customFormat="1" ht="19.5" customHeight="1">
      <c r="A88" s="336" t="s">
        <v>42</v>
      </c>
      <c r="B88" s="337"/>
      <c r="C88" s="337"/>
      <c r="D88" s="338"/>
      <c r="E88" s="195">
        <f>(E6+E9+E18+E30+E37+E44+E49+E56+E63+E68+E77)</f>
        <v>26248831</v>
      </c>
      <c r="F88" s="195">
        <f>(F13+F63)</f>
        <v>10340068</v>
      </c>
    </row>
    <row r="89" spans="1:4" s="149" customFormat="1" ht="12.75">
      <c r="A89" s="151"/>
      <c r="B89" s="152"/>
      <c r="C89" s="152"/>
      <c r="D89" s="153"/>
    </row>
    <row r="90" spans="1:4" s="149" customFormat="1" ht="12.75">
      <c r="A90" s="151"/>
      <c r="B90" s="152"/>
      <c r="C90" s="152"/>
      <c r="D90" s="153"/>
    </row>
    <row r="91" spans="1:4" s="158" customFormat="1" ht="12.75">
      <c r="A91" s="154"/>
      <c r="B91" s="155"/>
      <c r="C91" s="156"/>
      <c r="D91" s="157"/>
    </row>
    <row r="92" spans="1:4" s="158" customFormat="1" ht="12.75">
      <c r="A92" s="154"/>
      <c r="B92" s="156"/>
      <c r="C92" s="156"/>
      <c r="D92" s="157"/>
    </row>
    <row r="93" spans="1:4" s="158" customFormat="1" ht="12.75">
      <c r="A93" s="154"/>
      <c r="B93" s="156"/>
      <c r="C93" s="156"/>
      <c r="D93" s="157"/>
    </row>
    <row r="94" spans="1:4" s="158" customFormat="1" ht="12.75">
      <c r="A94" s="154"/>
      <c r="B94" s="156"/>
      <c r="C94" s="156"/>
      <c r="D94" s="157"/>
    </row>
    <row r="95" spans="1:4" s="158" customFormat="1" ht="12.75">
      <c r="A95" s="154"/>
      <c r="B95" s="156"/>
      <c r="C95" s="156"/>
      <c r="D95" s="157"/>
    </row>
    <row r="96" spans="1:4" s="158" customFormat="1" ht="12.75">
      <c r="A96" s="154"/>
      <c r="B96" s="156"/>
      <c r="C96" s="156"/>
      <c r="D96" s="157"/>
    </row>
    <row r="97" spans="1:4" s="158" customFormat="1" ht="12.75">
      <c r="A97" s="154"/>
      <c r="B97" s="156"/>
      <c r="C97" s="156"/>
      <c r="D97" s="157"/>
    </row>
    <row r="98" spans="1:4" s="158" customFormat="1" ht="12.75">
      <c r="A98" s="154"/>
      <c r="B98" s="156"/>
      <c r="C98" s="156"/>
      <c r="D98" s="157"/>
    </row>
    <row r="99" spans="1:4" s="158" customFormat="1" ht="12.75">
      <c r="A99" s="154"/>
      <c r="B99" s="156"/>
      <c r="C99" s="156"/>
      <c r="D99" s="157"/>
    </row>
    <row r="100" spans="1:4" s="158" customFormat="1" ht="12.75">
      <c r="A100" s="154"/>
      <c r="B100" s="156"/>
      <c r="C100" s="156"/>
      <c r="D100" s="157"/>
    </row>
    <row r="101" spans="1:4" s="158" customFormat="1" ht="12.75">
      <c r="A101" s="154"/>
      <c r="B101" s="156"/>
      <c r="C101" s="156"/>
      <c r="D101" s="157"/>
    </row>
    <row r="102" spans="1:4" s="158" customFormat="1" ht="12.75">
      <c r="A102" s="154"/>
      <c r="B102" s="156"/>
      <c r="C102" s="156"/>
      <c r="D102" s="157"/>
    </row>
    <row r="103" spans="1:4" s="158" customFormat="1" ht="12.75">
      <c r="A103" s="154"/>
      <c r="B103" s="156"/>
      <c r="C103" s="156"/>
      <c r="D103" s="157"/>
    </row>
    <row r="104" spans="1:4" s="158" customFormat="1" ht="12.75">
      <c r="A104" s="154"/>
      <c r="B104" s="156"/>
      <c r="C104" s="156"/>
      <c r="D104" s="157"/>
    </row>
    <row r="105" spans="1:4" s="158" customFormat="1" ht="12.75">
      <c r="A105" s="154"/>
      <c r="B105" s="156"/>
      <c r="C105" s="156"/>
      <c r="D105" s="157"/>
    </row>
    <row r="106" spans="1:4" s="158" customFormat="1" ht="12.75">
      <c r="A106" s="154"/>
      <c r="B106" s="156"/>
      <c r="C106" s="156"/>
      <c r="D106" s="157"/>
    </row>
    <row r="107" spans="1:4" s="158" customFormat="1" ht="12.75">
      <c r="A107" s="154"/>
      <c r="B107" s="156"/>
      <c r="C107" s="156"/>
      <c r="D107" s="157"/>
    </row>
    <row r="108" spans="1:4" s="158" customFormat="1" ht="12.75">
      <c r="A108" s="154"/>
      <c r="B108" s="156"/>
      <c r="C108" s="156"/>
      <c r="D108" s="157"/>
    </row>
    <row r="109" spans="1:4" s="158" customFormat="1" ht="12.75">
      <c r="A109" s="154"/>
      <c r="B109" s="156"/>
      <c r="C109" s="156"/>
      <c r="D109" s="157"/>
    </row>
    <row r="110" spans="1:4" s="158" customFormat="1" ht="12.75">
      <c r="A110" s="154"/>
      <c r="B110" s="156"/>
      <c r="C110" s="156"/>
      <c r="D110" s="157"/>
    </row>
    <row r="111" spans="1:4" s="158" customFormat="1" ht="12.75">
      <c r="A111" s="154"/>
      <c r="B111" s="156"/>
      <c r="C111" s="156"/>
      <c r="D111" s="157"/>
    </row>
    <row r="112" spans="1:4" s="158" customFormat="1" ht="12.75">
      <c r="A112" s="154"/>
      <c r="B112" s="156"/>
      <c r="C112" s="156"/>
      <c r="D112" s="157"/>
    </row>
    <row r="113" spans="1:4" s="158" customFormat="1" ht="12.75">
      <c r="A113" s="154"/>
      <c r="B113" s="156"/>
      <c r="C113" s="156"/>
      <c r="D113" s="157"/>
    </row>
    <row r="114" spans="1:4" s="158" customFormat="1" ht="12.75">
      <c r="A114" s="154"/>
      <c r="B114" s="156"/>
      <c r="C114" s="156"/>
      <c r="D114" s="157"/>
    </row>
    <row r="115" spans="1:4" s="158" customFormat="1" ht="12.75">
      <c r="A115" s="154"/>
      <c r="B115" s="156"/>
      <c r="C115" s="156"/>
      <c r="D115" s="157"/>
    </row>
    <row r="116" spans="1:4" s="158" customFormat="1" ht="12.75">
      <c r="A116" s="154"/>
      <c r="B116" s="156"/>
      <c r="C116" s="156"/>
      <c r="D116" s="157"/>
    </row>
    <row r="117" spans="1:4" s="158" customFormat="1" ht="12.75">
      <c r="A117" s="154"/>
      <c r="B117" s="156"/>
      <c r="C117" s="156"/>
      <c r="D117" s="157"/>
    </row>
    <row r="118" spans="1:4" s="158" customFormat="1" ht="12.75">
      <c r="A118" s="154"/>
      <c r="B118" s="156"/>
      <c r="C118" s="156"/>
      <c r="D118" s="157"/>
    </row>
    <row r="119" spans="1:4" s="158" customFormat="1" ht="12.75">
      <c r="A119" s="154"/>
      <c r="B119" s="156"/>
      <c r="C119" s="156"/>
      <c r="D119" s="157"/>
    </row>
    <row r="120" spans="1:4" s="158" customFormat="1" ht="12.75">
      <c r="A120" s="154"/>
      <c r="B120" s="156"/>
      <c r="C120" s="156"/>
      <c r="D120" s="157"/>
    </row>
    <row r="121" spans="1:4" s="158" customFormat="1" ht="12.75">
      <c r="A121" s="154"/>
      <c r="B121" s="156"/>
      <c r="C121" s="156"/>
      <c r="D121" s="157"/>
    </row>
    <row r="122" spans="1:4" s="158" customFormat="1" ht="12.75">
      <c r="A122" s="154"/>
      <c r="B122" s="156"/>
      <c r="C122" s="156"/>
      <c r="D122" s="157"/>
    </row>
    <row r="123" spans="1:3" s="158" customFormat="1" ht="12.75">
      <c r="A123" s="154"/>
      <c r="B123" s="154"/>
      <c r="C123" s="154"/>
    </row>
    <row r="124" spans="1:3" s="158" customFormat="1" ht="12.75">
      <c r="A124" s="154"/>
      <c r="B124" s="154"/>
      <c r="C124" s="154"/>
    </row>
    <row r="125" spans="1:3" s="158" customFormat="1" ht="12.75">
      <c r="A125" s="154"/>
      <c r="B125" s="154"/>
      <c r="C125" s="154"/>
    </row>
    <row r="126" spans="1:3" s="158" customFormat="1" ht="12.75">
      <c r="A126" s="154"/>
      <c r="B126" s="154"/>
      <c r="C126" s="154"/>
    </row>
    <row r="127" spans="1:3" s="158" customFormat="1" ht="12.75">
      <c r="A127" s="154"/>
      <c r="B127" s="154"/>
      <c r="C127" s="154"/>
    </row>
    <row r="128" spans="1:3" s="158" customFormat="1" ht="12.75">
      <c r="A128" s="154"/>
      <c r="B128" s="154"/>
      <c r="C128" s="154"/>
    </row>
    <row r="129" spans="1:3" s="158" customFormat="1" ht="12.75">
      <c r="A129" s="154"/>
      <c r="B129" s="154"/>
      <c r="C129" s="154"/>
    </row>
    <row r="130" spans="1:3" s="158" customFormat="1" ht="12.75">
      <c r="A130" s="154"/>
      <c r="B130" s="154"/>
      <c r="C130" s="154"/>
    </row>
    <row r="131" spans="1:3" s="158" customFormat="1" ht="12.75">
      <c r="A131" s="154"/>
      <c r="B131" s="154"/>
      <c r="C131" s="154"/>
    </row>
    <row r="132" spans="1:3" s="158" customFormat="1" ht="12.75">
      <c r="A132" s="154"/>
      <c r="B132" s="154"/>
      <c r="C132" s="154"/>
    </row>
    <row r="133" spans="1:3" s="158" customFormat="1" ht="12.75">
      <c r="A133" s="154"/>
      <c r="B133" s="154"/>
      <c r="C133" s="154"/>
    </row>
    <row r="134" spans="1:3" s="158" customFormat="1" ht="12.75">
      <c r="A134" s="154"/>
      <c r="B134" s="154"/>
      <c r="C134" s="154"/>
    </row>
    <row r="135" spans="1:3" s="158" customFormat="1" ht="12.75">
      <c r="A135" s="154"/>
      <c r="B135" s="154"/>
      <c r="C135" s="154"/>
    </row>
    <row r="136" spans="1:3" s="158" customFormat="1" ht="12.75">
      <c r="A136" s="154"/>
      <c r="B136" s="154"/>
      <c r="C136" s="154"/>
    </row>
    <row r="137" spans="1:3" s="158" customFormat="1" ht="12.75">
      <c r="A137" s="154"/>
      <c r="B137" s="154"/>
      <c r="C137" s="154"/>
    </row>
    <row r="138" spans="1:3" s="158" customFormat="1" ht="12.75">
      <c r="A138" s="154"/>
      <c r="B138" s="154"/>
      <c r="C138" s="154"/>
    </row>
    <row r="139" spans="1:3" s="158" customFormat="1" ht="12.75">
      <c r="A139" s="154"/>
      <c r="B139" s="154"/>
      <c r="C139" s="154"/>
    </row>
    <row r="140" spans="1:3" s="158" customFormat="1" ht="12.75">
      <c r="A140" s="154"/>
      <c r="B140" s="154"/>
      <c r="C140" s="154"/>
    </row>
    <row r="141" spans="1:3" s="158" customFormat="1" ht="12.75">
      <c r="A141" s="154"/>
      <c r="B141" s="154"/>
      <c r="C141" s="154"/>
    </row>
    <row r="142" spans="1:3" s="158" customFormat="1" ht="12.75">
      <c r="A142" s="154"/>
      <c r="B142" s="154"/>
      <c r="C142" s="154"/>
    </row>
    <row r="143" spans="1:3" s="158" customFormat="1" ht="12.75">
      <c r="A143" s="154"/>
      <c r="B143" s="154"/>
      <c r="C143" s="154"/>
    </row>
    <row r="144" spans="1:3" s="158" customFormat="1" ht="12.75">
      <c r="A144" s="154"/>
      <c r="B144" s="154"/>
      <c r="C144" s="154"/>
    </row>
    <row r="145" spans="1:3" s="158" customFormat="1" ht="12.75">
      <c r="A145" s="154"/>
      <c r="B145" s="154"/>
      <c r="C145" s="154"/>
    </row>
    <row r="146" spans="1:3" s="158" customFormat="1" ht="12.75">
      <c r="A146" s="154"/>
      <c r="B146" s="154"/>
      <c r="C146" s="154"/>
    </row>
    <row r="147" spans="1:3" s="158" customFormat="1" ht="12.75">
      <c r="A147" s="154"/>
      <c r="B147" s="154"/>
      <c r="C147" s="154"/>
    </row>
    <row r="148" spans="1:3" s="158" customFormat="1" ht="12.75">
      <c r="A148" s="154"/>
      <c r="B148" s="154"/>
      <c r="C148" s="154"/>
    </row>
    <row r="149" spans="1:3" s="158" customFormat="1" ht="12.75">
      <c r="A149" s="154"/>
      <c r="B149" s="154"/>
      <c r="C149" s="154"/>
    </row>
    <row r="150" spans="1:3" s="158" customFormat="1" ht="12.75">
      <c r="A150" s="154"/>
      <c r="B150" s="154"/>
      <c r="C150" s="154"/>
    </row>
    <row r="151" spans="1:3" s="158" customFormat="1" ht="12.75">
      <c r="A151" s="154"/>
      <c r="B151" s="154"/>
      <c r="C151" s="154"/>
    </row>
    <row r="152" spans="1:3" s="158" customFormat="1" ht="12.75">
      <c r="A152" s="154"/>
      <c r="B152" s="154"/>
      <c r="C152" s="154"/>
    </row>
    <row r="153" spans="1:3" s="158" customFormat="1" ht="12.75">
      <c r="A153" s="154"/>
      <c r="B153" s="154"/>
      <c r="C153" s="154"/>
    </row>
    <row r="154" spans="1:3" s="158" customFormat="1" ht="12.75">
      <c r="A154" s="154"/>
      <c r="B154" s="154"/>
      <c r="C154" s="154"/>
    </row>
    <row r="155" spans="1:3" s="158" customFormat="1" ht="12.75">
      <c r="A155" s="154"/>
      <c r="B155" s="154"/>
      <c r="C155" s="154"/>
    </row>
    <row r="156" spans="1:3" s="158" customFormat="1" ht="12.75">
      <c r="A156" s="154"/>
      <c r="B156" s="154"/>
      <c r="C156" s="154"/>
    </row>
    <row r="157" spans="1:3" s="158" customFormat="1" ht="12.75">
      <c r="A157" s="154"/>
      <c r="B157" s="154"/>
      <c r="C157" s="154"/>
    </row>
    <row r="158" spans="1:3" s="158" customFormat="1" ht="12.75">
      <c r="A158" s="154"/>
      <c r="B158" s="154"/>
      <c r="C158" s="154"/>
    </row>
    <row r="159" spans="1:3" s="158" customFormat="1" ht="12.75">
      <c r="A159" s="154"/>
      <c r="B159" s="154"/>
      <c r="C159" s="154"/>
    </row>
    <row r="160" spans="1:3" s="158" customFormat="1" ht="12.75">
      <c r="A160" s="154"/>
      <c r="B160" s="154"/>
      <c r="C160" s="154"/>
    </row>
    <row r="161" spans="1:3" s="158" customFormat="1" ht="12.75">
      <c r="A161" s="154"/>
      <c r="B161" s="154"/>
      <c r="C161" s="154"/>
    </row>
    <row r="162" spans="1:3" s="158" customFormat="1" ht="12.75">
      <c r="A162" s="154"/>
      <c r="B162" s="154"/>
      <c r="C162" s="154"/>
    </row>
    <row r="163" spans="1:3" s="158" customFormat="1" ht="12.75">
      <c r="A163" s="154"/>
      <c r="B163" s="154"/>
      <c r="C163" s="154"/>
    </row>
    <row r="164" spans="1:3" s="158" customFormat="1" ht="12.75">
      <c r="A164" s="154"/>
      <c r="B164" s="154"/>
      <c r="C164" s="154"/>
    </row>
    <row r="165" spans="1:3" s="158" customFormat="1" ht="12.75">
      <c r="A165" s="154"/>
      <c r="B165" s="154"/>
      <c r="C165" s="154"/>
    </row>
    <row r="166" spans="1:3" s="158" customFormat="1" ht="12.75">
      <c r="A166" s="154"/>
      <c r="B166" s="154"/>
      <c r="C166" s="154"/>
    </row>
    <row r="167" spans="1:3" s="158" customFormat="1" ht="12.75">
      <c r="A167" s="154"/>
      <c r="B167" s="154"/>
      <c r="C167" s="154"/>
    </row>
    <row r="168" spans="1:3" s="158" customFormat="1" ht="12.75">
      <c r="A168" s="154"/>
      <c r="B168" s="154"/>
      <c r="C168" s="154"/>
    </row>
    <row r="169" spans="1:3" s="158" customFormat="1" ht="12.75">
      <c r="A169" s="154"/>
      <c r="B169" s="154"/>
      <c r="C169" s="154"/>
    </row>
    <row r="170" spans="1:3" s="158" customFormat="1" ht="12.75">
      <c r="A170" s="154"/>
      <c r="B170" s="154"/>
      <c r="C170" s="154"/>
    </row>
    <row r="171" spans="1:3" s="158" customFormat="1" ht="12.75">
      <c r="A171" s="154"/>
      <c r="B171" s="154"/>
      <c r="C171" s="154"/>
    </row>
    <row r="172" spans="1:3" s="158" customFormat="1" ht="12.75">
      <c r="A172" s="154"/>
      <c r="B172" s="154"/>
      <c r="C172" s="154"/>
    </row>
    <row r="173" spans="1:3" s="158" customFormat="1" ht="12.75">
      <c r="A173" s="154"/>
      <c r="B173" s="154"/>
      <c r="C173" s="154"/>
    </row>
  </sheetData>
  <sheetProtection/>
  <mergeCells count="2">
    <mergeCell ref="A88:D88"/>
    <mergeCell ref="A1:F1"/>
  </mergeCells>
  <printOptions horizontalCentered="1"/>
  <pageMargins left="0.5511811023622047" right="0.5511811023622047" top="2.204724409448819" bottom="0.5905511811023623" header="0.5118110236220472" footer="0.5118110236220472"/>
  <pageSetup fitToHeight="3" horizontalDpi="300" verticalDpi="300" orientation="portrait" paperSize="9" scale="90" r:id="rId1"/>
  <headerFooter alignWithMargins="0">
    <oddHeader>&amp;R&amp;9Załącznik nr &amp;A
do uchwały Rady Powiatu nr ...............
z dnia ..............................</oddHeader>
    <oddFooter>&amp;CStrona &amp;P&amp;Rzalaczniki na 2008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D25"/>
  <sheetViews>
    <sheetView zoomScale="75" zoomScaleNormal="75" zoomScaleSheetLayoutView="75" workbookViewId="0" topLeftCell="A1">
      <selection activeCell="J24" sqref="J24"/>
      <selection activeCell="A1" sqref="A1:L1"/>
    </sheetView>
  </sheetViews>
  <sheetFormatPr defaultColWidth="9.00390625" defaultRowHeight="12.75"/>
  <cols>
    <col min="1" max="1" width="18.625" style="1" customWidth="1"/>
    <col min="2" max="2" width="7.25390625" style="1" customWidth="1"/>
    <col min="3" max="3" width="9.00390625" style="1" customWidth="1"/>
    <col min="4" max="4" width="15.625" style="1" customWidth="1"/>
    <col min="5" max="5" width="7.625" style="51" customWidth="1"/>
    <col min="6" max="6" width="14.125" style="1" customWidth="1"/>
    <col min="7" max="7" width="14.375" style="1" customWidth="1"/>
    <col min="8" max="8" width="15.875" style="1" customWidth="1"/>
    <col min="9" max="9" width="14.625" style="0" customWidth="1"/>
    <col min="10" max="10" width="10.375" style="0" customWidth="1"/>
    <col min="11" max="11" width="13.625" style="0" customWidth="1"/>
    <col min="12" max="12" width="13.00390625" style="0" customWidth="1"/>
    <col min="13" max="13" width="14.625" style="0" customWidth="1"/>
    <col min="83" max="16384" width="9.125" style="1" customWidth="1"/>
  </cols>
  <sheetData>
    <row r="1" spans="1:13" ht="45" customHeight="1">
      <c r="A1" s="360" t="s">
        <v>75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5"/>
    </row>
    <row r="3" ht="12.75">
      <c r="M3" s="29" t="s">
        <v>14</v>
      </c>
    </row>
    <row r="4" spans="1:82" ht="20.25" customHeight="1">
      <c r="A4" s="349" t="s">
        <v>76</v>
      </c>
      <c r="B4" s="346" t="s">
        <v>1</v>
      </c>
      <c r="C4" s="332" t="s">
        <v>2</v>
      </c>
      <c r="D4" s="347" t="s">
        <v>77</v>
      </c>
      <c r="E4" s="374" t="s">
        <v>3</v>
      </c>
      <c r="F4" s="347" t="s">
        <v>40</v>
      </c>
      <c r="G4" s="347" t="s">
        <v>28</v>
      </c>
      <c r="H4" s="347"/>
      <c r="I4" s="347"/>
      <c r="J4" s="347"/>
      <c r="K4" s="347"/>
      <c r="L4" s="347"/>
      <c r="M4" s="347"/>
      <c r="CA4" s="1"/>
      <c r="CB4" s="1"/>
      <c r="CC4" s="1"/>
      <c r="CD4" s="1"/>
    </row>
    <row r="5" spans="1:82" ht="18" customHeight="1">
      <c r="A5" s="350"/>
      <c r="B5" s="346"/>
      <c r="C5" s="333"/>
      <c r="D5" s="346"/>
      <c r="E5" s="375"/>
      <c r="F5" s="347"/>
      <c r="G5" s="347" t="s">
        <v>38</v>
      </c>
      <c r="H5" s="347" t="s">
        <v>5</v>
      </c>
      <c r="I5" s="347"/>
      <c r="J5" s="347"/>
      <c r="K5" s="347"/>
      <c r="L5" s="347"/>
      <c r="M5" s="347" t="s">
        <v>39</v>
      </c>
      <c r="CA5" s="1"/>
      <c r="CB5" s="1"/>
      <c r="CC5" s="1"/>
      <c r="CD5" s="1"/>
    </row>
    <row r="6" spans="1:82" ht="69" customHeight="1">
      <c r="A6" s="351"/>
      <c r="B6" s="346"/>
      <c r="C6" s="334"/>
      <c r="D6" s="346"/>
      <c r="E6" s="375"/>
      <c r="F6" s="347"/>
      <c r="G6" s="347"/>
      <c r="H6" s="9" t="s">
        <v>35</v>
      </c>
      <c r="I6" s="9" t="s">
        <v>36</v>
      </c>
      <c r="J6" s="9" t="s">
        <v>37</v>
      </c>
      <c r="K6" s="9" t="s">
        <v>78</v>
      </c>
      <c r="L6" s="9" t="s">
        <v>79</v>
      </c>
      <c r="M6" s="347"/>
      <c r="CA6" s="1"/>
      <c r="CB6" s="1"/>
      <c r="CC6" s="1"/>
      <c r="CD6" s="1"/>
    </row>
    <row r="7" spans="1:82" ht="8.25" customHeight="1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CA7" s="1"/>
      <c r="CB7" s="1"/>
      <c r="CC7" s="1"/>
      <c r="CD7" s="1"/>
    </row>
    <row r="8" spans="1:82" ht="50.25" customHeight="1">
      <c r="A8" s="362" t="s">
        <v>80</v>
      </c>
      <c r="B8" s="363"/>
      <c r="C8" s="364"/>
      <c r="D8" s="52"/>
      <c r="E8" s="53"/>
      <c r="F8" s="54"/>
      <c r="G8" s="54"/>
      <c r="H8" s="54"/>
      <c r="I8" s="54"/>
      <c r="J8" s="54"/>
      <c r="K8" s="54"/>
      <c r="L8" s="54"/>
      <c r="M8" s="54"/>
      <c r="CA8" s="1"/>
      <c r="CB8" s="1"/>
      <c r="CC8" s="1"/>
      <c r="CD8" s="1"/>
    </row>
    <row r="9" spans="1:82" ht="19.5" customHeight="1">
      <c r="A9" s="13"/>
      <c r="B9" s="13"/>
      <c r="C9" s="13"/>
      <c r="D9" s="13"/>
      <c r="E9" s="55"/>
      <c r="F9" s="56"/>
      <c r="G9" s="56"/>
      <c r="H9" s="272"/>
      <c r="I9" s="56"/>
      <c r="J9" s="56"/>
      <c r="K9" s="56"/>
      <c r="L9" s="56"/>
      <c r="M9" s="56"/>
      <c r="CA9" s="1"/>
      <c r="CB9" s="1"/>
      <c r="CC9" s="1"/>
      <c r="CD9" s="1"/>
    </row>
    <row r="10" spans="1:82" ht="19.5" customHeight="1">
      <c r="A10" s="14"/>
      <c r="B10" s="14"/>
      <c r="C10" s="14"/>
      <c r="D10" s="14"/>
      <c r="E10" s="57"/>
      <c r="F10" s="58"/>
      <c r="G10" s="272"/>
      <c r="H10" s="294"/>
      <c r="I10" s="58"/>
      <c r="J10" s="58"/>
      <c r="K10" s="58"/>
      <c r="L10" s="58"/>
      <c r="M10" s="58"/>
      <c r="CA10" s="1"/>
      <c r="CB10" s="1"/>
      <c r="CC10" s="1"/>
      <c r="CD10" s="1"/>
    </row>
    <row r="11" spans="1:82" ht="51.75" customHeight="1">
      <c r="A11" s="365" t="s">
        <v>433</v>
      </c>
      <c r="B11" s="366"/>
      <c r="C11" s="367"/>
      <c r="D11" s="52"/>
      <c r="E11" s="53"/>
      <c r="F11" s="54"/>
      <c r="G11" s="262"/>
      <c r="H11" s="262"/>
      <c r="I11" s="273"/>
      <c r="J11" s="54"/>
      <c r="K11" s="54"/>
      <c r="L11" s="54"/>
      <c r="M11" s="54"/>
      <c r="BZ11" s="1"/>
      <c r="CA11" s="1"/>
      <c r="CB11" s="1"/>
      <c r="CC11" s="1"/>
      <c r="CD11" s="1"/>
    </row>
    <row r="12" spans="1:48" s="11" customFormat="1" ht="51.75" customHeight="1">
      <c r="A12" s="88" t="s">
        <v>448</v>
      </c>
      <c r="B12" s="11">
        <v>852</v>
      </c>
      <c r="C12" s="11">
        <v>85201</v>
      </c>
      <c r="D12" s="223">
        <v>55600</v>
      </c>
      <c r="E12" s="261">
        <v>2320</v>
      </c>
      <c r="F12" s="262">
        <v>55600</v>
      </c>
      <c r="G12" s="262">
        <v>55600</v>
      </c>
      <c r="H12" s="262">
        <v>18459</v>
      </c>
      <c r="I12" s="262">
        <v>3725</v>
      </c>
      <c r="J12" s="262"/>
      <c r="K12" s="262"/>
      <c r="L12" s="262"/>
      <c r="M12" s="26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</row>
    <row r="13" spans="1:48" s="11" customFormat="1" ht="45.75" customHeight="1">
      <c r="A13" s="88" t="s">
        <v>436</v>
      </c>
      <c r="B13" s="11">
        <v>852</v>
      </c>
      <c r="C13" s="11">
        <v>85204</v>
      </c>
      <c r="D13" s="223">
        <v>80600</v>
      </c>
      <c r="E13" s="261">
        <v>2320</v>
      </c>
      <c r="F13" s="262">
        <v>80600</v>
      </c>
      <c r="G13" s="262">
        <v>80600</v>
      </c>
      <c r="H13" s="262"/>
      <c r="I13" s="262"/>
      <c r="J13" s="262"/>
      <c r="K13" s="262"/>
      <c r="L13" s="262"/>
      <c r="M13" s="262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</row>
    <row r="14" spans="1:82" ht="51.75" customHeight="1">
      <c r="A14" s="368" t="s">
        <v>81</v>
      </c>
      <c r="B14" s="369"/>
      <c r="C14" s="370"/>
      <c r="D14" s="258"/>
      <c r="E14" s="259"/>
      <c r="F14" s="260"/>
      <c r="G14" s="260"/>
      <c r="H14" s="260"/>
      <c r="I14" s="260"/>
      <c r="J14" s="260"/>
      <c r="K14" s="260"/>
      <c r="L14" s="260"/>
      <c r="M14" s="260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</row>
    <row r="15" spans="1:82" ht="38.25" customHeight="1">
      <c r="A15" s="20" t="s">
        <v>445</v>
      </c>
      <c r="B15" s="13">
        <v>600</v>
      </c>
      <c r="C15" s="13">
        <v>60014</v>
      </c>
      <c r="D15" s="197">
        <v>820020</v>
      </c>
      <c r="E15" s="55">
        <v>6300</v>
      </c>
      <c r="F15" s="56">
        <v>820020</v>
      </c>
      <c r="G15" s="56"/>
      <c r="H15" s="54"/>
      <c r="I15" s="56"/>
      <c r="J15" s="56"/>
      <c r="K15" s="56"/>
      <c r="L15" s="56"/>
      <c r="M15" s="56">
        <v>820020</v>
      </c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</row>
    <row r="16" spans="1:82" ht="38.25" customHeight="1">
      <c r="A16" s="302" t="s">
        <v>445</v>
      </c>
      <c r="B16" s="303">
        <v>600</v>
      </c>
      <c r="C16" s="303">
        <v>60014</v>
      </c>
      <c r="D16" s="304">
        <v>85000</v>
      </c>
      <c r="E16" s="305">
        <v>6309</v>
      </c>
      <c r="F16" s="272">
        <v>85000</v>
      </c>
      <c r="G16" s="272"/>
      <c r="H16" s="260"/>
      <c r="I16" s="272"/>
      <c r="J16" s="272"/>
      <c r="K16" s="272"/>
      <c r="L16" s="272"/>
      <c r="M16" s="272">
        <v>85000</v>
      </c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</row>
    <row r="17" spans="1:48" s="11" customFormat="1" ht="51.75" customHeight="1">
      <c r="A17" s="88" t="s">
        <v>438</v>
      </c>
      <c r="B17" s="88">
        <v>600</v>
      </c>
      <c r="C17" s="88">
        <v>60013</v>
      </c>
      <c r="E17" s="261"/>
      <c r="F17" s="262">
        <v>200000</v>
      </c>
      <c r="G17" s="262"/>
      <c r="H17" s="262"/>
      <c r="I17" s="262"/>
      <c r="J17" s="262"/>
      <c r="K17" s="262"/>
      <c r="L17" s="262"/>
      <c r="M17" s="262">
        <v>200000</v>
      </c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</row>
    <row r="18" spans="1:48" s="11" customFormat="1" ht="51.75" customHeight="1">
      <c r="A18" s="88" t="s">
        <v>444</v>
      </c>
      <c r="B18" s="88">
        <v>852</v>
      </c>
      <c r="C18" s="88">
        <v>85295</v>
      </c>
      <c r="E18" s="261"/>
      <c r="F18" s="262">
        <v>3000</v>
      </c>
      <c r="G18" s="262"/>
      <c r="H18" s="262"/>
      <c r="I18" s="262"/>
      <c r="J18" s="262">
        <v>3000</v>
      </c>
      <c r="K18" s="262"/>
      <c r="L18" s="262"/>
      <c r="M18" s="26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</row>
    <row r="19" spans="1:48" s="306" customFormat="1" ht="60.75" customHeight="1">
      <c r="A19" s="371" t="s">
        <v>432</v>
      </c>
      <c r="B19" s="372"/>
      <c r="C19" s="373"/>
      <c r="E19" s="307"/>
      <c r="F19" s="308"/>
      <c r="G19" s="308"/>
      <c r="H19" s="308"/>
      <c r="I19" s="308"/>
      <c r="J19" s="308"/>
      <c r="K19" s="308"/>
      <c r="L19" s="308"/>
      <c r="M19" s="308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</row>
    <row r="20" spans="1:82" ht="34.5" customHeight="1">
      <c r="A20" s="88" t="s">
        <v>434</v>
      </c>
      <c r="B20" s="11">
        <v>600</v>
      </c>
      <c r="C20" s="11">
        <v>60014</v>
      </c>
      <c r="D20" s="255"/>
      <c r="E20" s="256"/>
      <c r="F20" s="257">
        <v>60728</v>
      </c>
      <c r="G20" s="257">
        <v>60728</v>
      </c>
      <c r="H20" s="257"/>
      <c r="I20" s="257"/>
      <c r="J20" s="257">
        <v>60728</v>
      </c>
      <c r="K20" s="257"/>
      <c r="L20" s="257"/>
      <c r="M20" s="257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</row>
    <row r="21" spans="1:82" ht="50.25" customHeight="1">
      <c r="A21" s="263" t="s">
        <v>435</v>
      </c>
      <c r="B21" s="255">
        <v>852</v>
      </c>
      <c r="C21" s="255">
        <v>85201</v>
      </c>
      <c r="D21" s="255"/>
      <c r="E21" s="256"/>
      <c r="F21" s="257">
        <v>33504</v>
      </c>
      <c r="G21" s="257">
        <v>33504</v>
      </c>
      <c r="H21" s="257"/>
      <c r="I21" s="257"/>
      <c r="J21" s="257">
        <v>33504</v>
      </c>
      <c r="K21" s="257"/>
      <c r="L21" s="257"/>
      <c r="M21" s="257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</row>
    <row r="22" spans="1:82" ht="42" customHeight="1">
      <c r="A22" s="263" t="s">
        <v>436</v>
      </c>
      <c r="B22" s="255">
        <v>852</v>
      </c>
      <c r="C22" s="255">
        <v>85204</v>
      </c>
      <c r="D22" s="255"/>
      <c r="E22" s="256"/>
      <c r="F22" s="257">
        <v>61218</v>
      </c>
      <c r="G22" s="257">
        <v>61218</v>
      </c>
      <c r="H22" s="257"/>
      <c r="I22" s="257"/>
      <c r="J22" s="257">
        <v>61218</v>
      </c>
      <c r="K22" s="257"/>
      <c r="L22" s="257"/>
      <c r="M22" s="257"/>
      <c r="CA22" s="1"/>
      <c r="CB22" s="1"/>
      <c r="CC22" s="1"/>
      <c r="CD22" s="1"/>
    </row>
    <row r="23" spans="1:82" ht="42.75" customHeight="1">
      <c r="A23" s="263" t="s">
        <v>437</v>
      </c>
      <c r="B23" s="255">
        <v>921</v>
      </c>
      <c r="C23" s="255">
        <v>92116</v>
      </c>
      <c r="D23" s="255"/>
      <c r="E23" s="256"/>
      <c r="F23" s="257">
        <v>20000</v>
      </c>
      <c r="G23" s="257">
        <v>20000</v>
      </c>
      <c r="H23" s="257"/>
      <c r="I23" s="257"/>
      <c r="J23" s="257">
        <v>20000</v>
      </c>
      <c r="K23" s="257"/>
      <c r="L23" s="257"/>
      <c r="M23" s="257"/>
      <c r="CA23" s="1"/>
      <c r="CB23" s="1"/>
      <c r="CC23" s="1"/>
      <c r="CD23" s="1"/>
    </row>
    <row r="24" spans="1:82" ht="24.75" customHeight="1">
      <c r="A24" s="359" t="s">
        <v>46</v>
      </c>
      <c r="B24" s="359"/>
      <c r="C24" s="359"/>
      <c r="D24" s="59">
        <f>(D12+D13+D15+D16)</f>
        <v>1041220</v>
      </c>
      <c r="E24" s="60"/>
      <c r="F24" s="59">
        <f>(F12+F13+F15+F16+F17+F18+F20+F21+F22+F23)</f>
        <v>1419670</v>
      </c>
      <c r="G24" s="59">
        <f>(G12+G13+G20+G21+G22+G23)</f>
        <v>311650</v>
      </c>
      <c r="H24" s="59">
        <v>18459</v>
      </c>
      <c r="I24" s="59">
        <v>3725</v>
      </c>
      <c r="J24" s="310">
        <f>(J18+J20+J21+J22+J23)</f>
        <v>178450</v>
      </c>
      <c r="K24" s="102"/>
      <c r="L24" s="59"/>
      <c r="M24" s="59">
        <f>(M15+M16+M17)</f>
        <v>1105020</v>
      </c>
      <c r="CA24" s="1"/>
      <c r="CB24" s="1"/>
      <c r="CC24" s="1"/>
      <c r="CD24" s="1"/>
    </row>
    <row r="25" ht="12.75">
      <c r="J25" s="309"/>
    </row>
  </sheetData>
  <sheetProtection/>
  <mergeCells count="16">
    <mergeCell ref="G4:M4"/>
    <mergeCell ref="A1:L1"/>
    <mergeCell ref="G5:G6"/>
    <mergeCell ref="H5:L5"/>
    <mergeCell ref="M5:M6"/>
    <mergeCell ref="A4:A6"/>
    <mergeCell ref="B4:B6"/>
    <mergeCell ref="C4:C6"/>
    <mergeCell ref="D4:D6"/>
    <mergeCell ref="E4:E6"/>
    <mergeCell ref="F4:F6"/>
    <mergeCell ref="A24:C24"/>
    <mergeCell ref="A8:C8"/>
    <mergeCell ref="A11:C11"/>
    <mergeCell ref="A14:C14"/>
    <mergeCell ref="A19:C19"/>
  </mergeCells>
  <printOptions horizontalCentered="1"/>
  <pageMargins left="0.5905511811023623" right="0.5905511811023623" top="1.1023622047244095" bottom="0.3937007874015748" header="0.5118110236220472" footer="0.5118110236220472"/>
  <pageSetup horizontalDpi="300" verticalDpi="300" orientation="landscape" paperSize="9" scale="80" r:id="rId1"/>
  <headerFooter alignWithMargins="0">
    <oddHeader>&amp;RZałącznik nr &amp;A
do uchwały Rady Powiatu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E31" sqref="E31"/>
      <selection activeCell="A1" sqref="A1:I1"/>
    </sheetView>
  </sheetViews>
  <sheetFormatPr defaultColWidth="9.00390625" defaultRowHeight="12.75"/>
  <cols>
    <col min="1" max="1" width="4.75390625" style="0" customWidth="1"/>
    <col min="2" max="2" width="25.375" style="0" customWidth="1"/>
    <col min="3" max="3" width="6.375" style="118" customWidth="1"/>
    <col min="4" max="4" width="15.00390625" style="0" customWidth="1"/>
    <col min="6" max="6" width="9.625" style="0" customWidth="1"/>
    <col min="7" max="7" width="7.75390625" style="0" customWidth="1"/>
    <col min="8" max="8" width="10.125" style="0" customWidth="1"/>
    <col min="9" max="9" width="14.375" style="0" customWidth="1"/>
  </cols>
  <sheetData>
    <row r="1" spans="1:9" ht="16.5">
      <c r="A1" s="376" t="s">
        <v>103</v>
      </c>
      <c r="B1" s="376"/>
      <c r="C1" s="376"/>
      <c r="D1" s="376"/>
      <c r="E1" s="376"/>
      <c r="F1" s="376"/>
      <c r="G1" s="376"/>
      <c r="H1" s="376"/>
      <c r="I1" s="376"/>
    </row>
    <row r="2" spans="1:9" ht="16.5">
      <c r="A2" s="376" t="s">
        <v>104</v>
      </c>
      <c r="B2" s="376"/>
      <c r="C2" s="376"/>
      <c r="D2" s="376"/>
      <c r="E2" s="376"/>
      <c r="F2" s="376"/>
      <c r="G2" s="376"/>
      <c r="H2" s="376"/>
      <c r="I2" s="376"/>
    </row>
    <row r="3" spans="1:9" ht="13.5" customHeight="1">
      <c r="A3" s="32"/>
      <c r="B3" s="32"/>
      <c r="C3" s="250"/>
      <c r="D3" s="32"/>
      <c r="E3" s="32"/>
      <c r="F3" s="32"/>
      <c r="G3" s="32"/>
      <c r="H3" s="32"/>
      <c r="I3" s="32"/>
    </row>
    <row r="4" spans="1:9" ht="12.75">
      <c r="A4" s="1"/>
      <c r="B4" s="1"/>
      <c r="C4" s="1"/>
      <c r="D4" s="1"/>
      <c r="E4" s="1"/>
      <c r="F4" s="1"/>
      <c r="G4" s="1"/>
      <c r="H4" s="1"/>
      <c r="I4" s="5" t="s">
        <v>14</v>
      </c>
    </row>
    <row r="5" spans="1:9" ht="15" customHeight="1">
      <c r="A5" s="346" t="s">
        <v>18</v>
      </c>
      <c r="B5" s="346" t="s">
        <v>64</v>
      </c>
      <c r="C5" s="378" t="s">
        <v>1</v>
      </c>
      <c r="D5" s="347" t="s">
        <v>66</v>
      </c>
      <c r="E5" s="347" t="s">
        <v>105</v>
      </c>
      <c r="F5" s="347"/>
      <c r="G5" s="347" t="s">
        <v>70</v>
      </c>
      <c r="H5" s="347"/>
      <c r="I5" s="347" t="s">
        <v>72</v>
      </c>
    </row>
    <row r="6" spans="1:9" ht="15" customHeight="1">
      <c r="A6" s="346"/>
      <c r="B6" s="346"/>
      <c r="C6" s="378"/>
      <c r="D6" s="347"/>
      <c r="E6" s="347" t="s">
        <v>106</v>
      </c>
      <c r="F6" s="347" t="s">
        <v>107</v>
      </c>
      <c r="G6" s="347" t="s">
        <v>106</v>
      </c>
      <c r="H6" s="347" t="s">
        <v>108</v>
      </c>
      <c r="I6" s="347"/>
    </row>
    <row r="7" spans="1:9" ht="15" customHeight="1">
      <c r="A7" s="346"/>
      <c r="B7" s="346"/>
      <c r="C7" s="378"/>
      <c r="D7" s="347"/>
      <c r="E7" s="347"/>
      <c r="F7" s="347"/>
      <c r="G7" s="347"/>
      <c r="H7" s="347"/>
      <c r="I7" s="347"/>
    </row>
    <row r="8" spans="1:9" ht="15" customHeight="1">
      <c r="A8" s="346"/>
      <c r="B8" s="346"/>
      <c r="C8" s="378"/>
      <c r="D8" s="347"/>
      <c r="E8" s="347"/>
      <c r="F8" s="347"/>
      <c r="G8" s="347"/>
      <c r="H8" s="347"/>
      <c r="I8" s="347"/>
    </row>
    <row r="9" spans="1:9" ht="7.5" customHeight="1">
      <c r="A9" s="10">
        <v>1</v>
      </c>
      <c r="B9" s="10">
        <v>2</v>
      </c>
      <c r="C9" s="251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</row>
    <row r="10" spans="1:9" ht="21.75" customHeight="1">
      <c r="A10" s="16" t="s">
        <v>65</v>
      </c>
      <c r="B10" s="12" t="s">
        <v>109</v>
      </c>
      <c r="C10" s="12"/>
      <c r="D10" s="12"/>
      <c r="E10" s="12"/>
      <c r="F10" s="12"/>
      <c r="G10" s="12"/>
      <c r="H10" s="12"/>
      <c r="I10" s="12"/>
    </row>
    <row r="11" spans="1:9" ht="21.75" customHeight="1">
      <c r="A11" s="17"/>
      <c r="B11" s="72" t="s">
        <v>5</v>
      </c>
      <c r="C11" s="13"/>
      <c r="D11" s="13"/>
      <c r="E11" s="13"/>
      <c r="F11" s="13"/>
      <c r="G11" s="13"/>
      <c r="H11" s="13"/>
      <c r="I11" s="13"/>
    </row>
    <row r="12" spans="1:9" ht="21.75" customHeight="1">
      <c r="A12" s="17"/>
      <c r="B12" s="73" t="s">
        <v>6</v>
      </c>
      <c r="C12" s="13"/>
      <c r="D12" s="13"/>
      <c r="E12" s="13"/>
      <c r="F12" s="13"/>
      <c r="G12" s="13"/>
      <c r="H12" s="13"/>
      <c r="I12" s="13"/>
    </row>
    <row r="13" spans="1:9" ht="21.75" customHeight="1">
      <c r="A13" s="17"/>
      <c r="B13" s="73" t="s">
        <v>7</v>
      </c>
      <c r="C13" s="13"/>
      <c r="D13" s="13"/>
      <c r="E13" s="13"/>
      <c r="F13" s="13"/>
      <c r="G13" s="13"/>
      <c r="H13" s="13"/>
      <c r="I13" s="13"/>
    </row>
    <row r="14" spans="1:9" ht="21.75" customHeight="1">
      <c r="A14" s="17"/>
      <c r="B14" s="73" t="s">
        <v>8</v>
      </c>
      <c r="C14" s="13"/>
      <c r="D14" s="13"/>
      <c r="E14" s="13"/>
      <c r="F14" s="13"/>
      <c r="G14" s="13"/>
      <c r="H14" s="13"/>
      <c r="I14" s="13"/>
    </row>
    <row r="15" spans="1:9" ht="21.75" customHeight="1">
      <c r="A15" s="74"/>
      <c r="B15" s="75" t="s">
        <v>0</v>
      </c>
      <c r="C15" s="14"/>
      <c r="D15" s="14"/>
      <c r="E15" s="14"/>
      <c r="F15" s="14"/>
      <c r="G15" s="14"/>
      <c r="H15" s="14"/>
      <c r="I15" s="14"/>
    </row>
    <row r="16" spans="1:9" ht="21.75" customHeight="1">
      <c r="A16" s="16" t="s">
        <v>67</v>
      </c>
      <c r="B16" s="12" t="s">
        <v>110</v>
      </c>
      <c r="C16" s="12">
        <v>801</v>
      </c>
      <c r="D16" s="196">
        <v>40000</v>
      </c>
      <c r="E16" s="196">
        <v>43000</v>
      </c>
      <c r="F16" s="12"/>
      <c r="G16" s="196">
        <v>43000</v>
      </c>
      <c r="H16" s="12"/>
      <c r="I16" s="196">
        <v>40000</v>
      </c>
    </row>
    <row r="17" spans="1:9" ht="21.75" customHeight="1">
      <c r="A17" s="17"/>
      <c r="B17" s="72" t="s">
        <v>5</v>
      </c>
      <c r="C17" s="13"/>
      <c r="D17" s="13"/>
      <c r="E17" s="13"/>
      <c r="F17" s="13"/>
      <c r="G17" s="13"/>
      <c r="H17" s="13"/>
      <c r="I17" s="13"/>
    </row>
    <row r="18" spans="1:9" ht="21.75" customHeight="1">
      <c r="A18" s="17"/>
      <c r="B18" s="73" t="s">
        <v>427</v>
      </c>
      <c r="C18" s="252">
        <v>801</v>
      </c>
      <c r="D18" s="197">
        <v>40000</v>
      </c>
      <c r="E18" s="197">
        <v>43000</v>
      </c>
      <c r="F18" s="13"/>
      <c r="G18" s="197">
        <v>43000</v>
      </c>
      <c r="H18" s="13"/>
      <c r="I18" s="197">
        <v>40000</v>
      </c>
    </row>
    <row r="19" spans="1:9" ht="21.75" customHeight="1">
      <c r="A19" s="17"/>
      <c r="B19" s="73" t="s">
        <v>7</v>
      </c>
      <c r="C19" s="13"/>
      <c r="D19" s="13"/>
      <c r="E19" s="13"/>
      <c r="F19" s="13"/>
      <c r="G19" s="13"/>
      <c r="H19" s="13"/>
      <c r="I19" s="13"/>
    </row>
    <row r="20" spans="1:9" ht="21.75" customHeight="1">
      <c r="A20" s="17"/>
      <c r="B20" s="73" t="s">
        <v>8</v>
      </c>
      <c r="C20" s="13"/>
      <c r="D20" s="13"/>
      <c r="E20" s="13"/>
      <c r="F20" s="13"/>
      <c r="G20" s="13"/>
      <c r="H20" s="13"/>
      <c r="I20" s="13"/>
    </row>
    <row r="21" spans="1:9" ht="21.75" customHeight="1">
      <c r="A21" s="74"/>
      <c r="B21" s="75" t="s">
        <v>0</v>
      </c>
      <c r="C21" s="14"/>
      <c r="D21" s="14"/>
      <c r="E21" s="14"/>
      <c r="F21" s="14"/>
      <c r="G21" s="14"/>
      <c r="H21" s="14"/>
      <c r="I21" s="14"/>
    </row>
    <row r="22" spans="1:9" ht="21.75" customHeight="1">
      <c r="A22" s="16" t="s">
        <v>69</v>
      </c>
      <c r="B22" s="12" t="s">
        <v>111</v>
      </c>
      <c r="C22" s="12"/>
      <c r="D22" s="196">
        <f>(D24+D25+D26+D27)</f>
        <v>138000</v>
      </c>
      <c r="E22" s="196">
        <f>(E24+E25+E26+E27)</f>
        <v>330030</v>
      </c>
      <c r="F22" s="12"/>
      <c r="G22" s="196">
        <f>(G24+G25+G26+G27)</f>
        <v>350000</v>
      </c>
      <c r="H22" s="12"/>
      <c r="I22" s="196">
        <f>(I24+I25+I26+I27)</f>
        <v>118000</v>
      </c>
    </row>
    <row r="23" spans="1:9" ht="21.75" customHeight="1">
      <c r="A23" s="13"/>
      <c r="B23" s="72" t="s">
        <v>5</v>
      </c>
      <c r="C23" s="13"/>
      <c r="D23" s="13"/>
      <c r="E23" s="13"/>
      <c r="F23" s="17"/>
      <c r="G23" s="13"/>
      <c r="H23" s="13"/>
      <c r="I23" s="13"/>
    </row>
    <row r="24" spans="1:9" ht="21.75" customHeight="1">
      <c r="A24" s="13"/>
      <c r="B24" s="73" t="s">
        <v>428</v>
      </c>
      <c r="C24" s="253">
        <v>854</v>
      </c>
      <c r="D24" s="197">
        <v>70000</v>
      </c>
      <c r="E24" s="197">
        <v>150000</v>
      </c>
      <c r="F24" s="17" t="s">
        <v>15</v>
      </c>
      <c r="G24" s="197">
        <v>150000</v>
      </c>
      <c r="H24" s="13"/>
      <c r="I24" s="197">
        <v>70000</v>
      </c>
    </row>
    <row r="25" spans="1:9" ht="21.75" customHeight="1">
      <c r="A25" s="13"/>
      <c r="B25" s="73" t="s">
        <v>429</v>
      </c>
      <c r="C25" s="13">
        <v>854</v>
      </c>
      <c r="D25" s="197">
        <v>60000</v>
      </c>
      <c r="E25" s="13">
        <v>130030</v>
      </c>
      <c r="F25" s="17" t="s">
        <v>15</v>
      </c>
      <c r="G25" s="197">
        <v>150000</v>
      </c>
      <c r="H25" s="13"/>
      <c r="I25" s="197">
        <v>40000</v>
      </c>
    </row>
    <row r="26" spans="1:9" ht="21.75" customHeight="1">
      <c r="A26" s="13"/>
      <c r="B26" s="73" t="s">
        <v>430</v>
      </c>
      <c r="C26" s="13">
        <v>801</v>
      </c>
      <c r="D26" s="197">
        <v>5000</v>
      </c>
      <c r="E26" s="197">
        <v>20000</v>
      </c>
      <c r="F26" s="17" t="s">
        <v>15</v>
      </c>
      <c r="G26" s="197">
        <v>20000</v>
      </c>
      <c r="H26" s="13"/>
      <c r="I26" s="197">
        <v>5000</v>
      </c>
    </row>
    <row r="27" spans="1:9" ht="21.75" customHeight="1">
      <c r="A27" s="14"/>
      <c r="B27" s="75" t="s">
        <v>431</v>
      </c>
      <c r="C27" s="14">
        <v>852</v>
      </c>
      <c r="D27" s="254">
        <v>3000</v>
      </c>
      <c r="E27" s="254">
        <v>30000</v>
      </c>
      <c r="F27" s="74" t="s">
        <v>15</v>
      </c>
      <c r="G27" s="254">
        <v>30000</v>
      </c>
      <c r="H27" s="14"/>
      <c r="I27" s="254">
        <v>3000</v>
      </c>
    </row>
    <row r="28" spans="1:9" s="30" customFormat="1" ht="21.75" customHeight="1">
      <c r="A28" s="377" t="s">
        <v>46</v>
      </c>
      <c r="B28" s="377"/>
      <c r="C28" s="76"/>
      <c r="D28" s="224">
        <f>(D16+D22)</f>
        <v>178000</v>
      </c>
      <c r="E28" s="224">
        <f>(E16+E22)</f>
        <v>373030</v>
      </c>
      <c r="F28" s="76"/>
      <c r="G28" s="224">
        <f>(G16+G22)</f>
        <v>393000</v>
      </c>
      <c r="H28" s="76"/>
      <c r="I28" s="224">
        <f>(I16+I22)</f>
        <v>158000</v>
      </c>
    </row>
    <row r="29" ht="4.5" customHeight="1"/>
    <row r="30" ht="14.25">
      <c r="A30" t="s">
        <v>115</v>
      </c>
    </row>
  </sheetData>
  <mergeCells count="14">
    <mergeCell ref="A28:B28"/>
    <mergeCell ref="E5:F5"/>
    <mergeCell ref="G5:H5"/>
    <mergeCell ref="C5:C8"/>
    <mergeCell ref="A1:I1"/>
    <mergeCell ref="A2:I2"/>
    <mergeCell ref="A5:A8"/>
    <mergeCell ref="B5:B8"/>
    <mergeCell ref="D5:D8"/>
    <mergeCell ref="E6:E8"/>
    <mergeCell ref="F6:F8"/>
    <mergeCell ref="G6:G8"/>
    <mergeCell ref="H6:H8"/>
    <mergeCell ref="I5:I8"/>
  </mergeCells>
  <printOptions horizontalCentered="1"/>
  <pageMargins left="0.5118110236220472" right="0.5118110236220472" top="2.204724409448819" bottom="0.7874015748031497" header="0.5118110236220472" footer="0.5118110236220472"/>
  <pageSetup horizontalDpi="600" verticalDpi="600" orientation="portrait" paperSize="9" scale="90" r:id="rId1"/>
  <headerFooter alignWithMargins="0">
    <oddHeader>&amp;R&amp;9Załącznik nr &amp;A
do uchwały Rady Powiatu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24"/>
  <sheetViews>
    <sheetView zoomScale="85" zoomScaleNormal="85" zoomScaleSheetLayoutView="100" workbookViewId="0" topLeftCell="A1">
      <selection activeCell="C2" sqref="C2"/>
      <selection activeCell="A1" sqref="A1:E1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43.875" style="0" customWidth="1"/>
    <col min="5" max="5" width="30.125" style="0" customWidth="1"/>
    <col min="6" max="6" width="19.00390625" style="0" customWidth="1"/>
  </cols>
  <sheetData>
    <row r="1" spans="1:5" ht="48.75" customHeight="1">
      <c r="A1" s="379" t="s">
        <v>242</v>
      </c>
      <c r="B1" s="360"/>
      <c r="C1" s="360"/>
      <c r="D1" s="360"/>
      <c r="E1" s="360"/>
    </row>
    <row r="2" spans="4:5" ht="19.5" customHeight="1">
      <c r="D2" s="32"/>
      <c r="E2" s="32"/>
    </row>
    <row r="3" spans="4:5" ht="19.5" customHeight="1">
      <c r="D3" s="1"/>
      <c r="E3" s="5" t="s">
        <v>14</v>
      </c>
    </row>
    <row r="4" spans="1:6" ht="19.5" customHeight="1">
      <c r="A4" s="34" t="s">
        <v>18</v>
      </c>
      <c r="B4" s="34" t="s">
        <v>1</v>
      </c>
      <c r="C4" s="34" t="s">
        <v>2</v>
      </c>
      <c r="D4" s="34" t="s">
        <v>76</v>
      </c>
      <c r="E4" s="34" t="s">
        <v>238</v>
      </c>
      <c r="F4" s="34" t="s">
        <v>114</v>
      </c>
    </row>
    <row r="5" spans="1:6" s="116" customFormat="1" ht="7.5" customHeight="1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5</v>
      </c>
    </row>
    <row r="6" spans="1:6" ht="30" customHeight="1">
      <c r="A6" s="242">
        <v>1</v>
      </c>
      <c r="B6" s="242">
        <v>600</v>
      </c>
      <c r="C6" s="242">
        <v>60014</v>
      </c>
      <c r="D6" s="238" t="s">
        <v>413</v>
      </c>
      <c r="E6" s="241" t="s">
        <v>414</v>
      </c>
      <c r="F6" s="243">
        <v>21961</v>
      </c>
    </row>
    <row r="7" spans="1:6" ht="30" customHeight="1">
      <c r="A7" s="117">
        <v>2</v>
      </c>
      <c r="B7" s="117">
        <v>600</v>
      </c>
      <c r="C7" s="117">
        <v>60014</v>
      </c>
      <c r="D7" s="239" t="s">
        <v>413</v>
      </c>
      <c r="E7" s="240" t="s">
        <v>415</v>
      </c>
      <c r="F7" s="244">
        <v>16338</v>
      </c>
    </row>
    <row r="8" spans="1:6" ht="30" customHeight="1">
      <c r="A8" s="117">
        <v>3</v>
      </c>
      <c r="B8" s="117">
        <v>600</v>
      </c>
      <c r="C8" s="117">
        <v>60014</v>
      </c>
      <c r="D8" s="239" t="s">
        <v>413</v>
      </c>
      <c r="E8" s="240" t="s">
        <v>416</v>
      </c>
      <c r="F8" s="245">
        <v>22429</v>
      </c>
    </row>
    <row r="9" spans="1:6" ht="37.5" customHeight="1">
      <c r="A9" s="130">
        <v>4</v>
      </c>
      <c r="B9" s="130">
        <v>852</v>
      </c>
      <c r="C9" s="130">
        <v>85201</v>
      </c>
      <c r="D9" s="246" t="s">
        <v>417</v>
      </c>
      <c r="E9" s="247" t="s">
        <v>418</v>
      </c>
      <c r="F9" s="248">
        <v>33504</v>
      </c>
    </row>
    <row r="10" spans="1:6" ht="33.75" customHeight="1">
      <c r="A10" s="130">
        <v>5</v>
      </c>
      <c r="B10" s="130">
        <v>852</v>
      </c>
      <c r="C10" s="130">
        <v>85204</v>
      </c>
      <c r="D10" s="246" t="s">
        <v>419</v>
      </c>
      <c r="E10" s="247" t="s">
        <v>420</v>
      </c>
      <c r="F10" s="248">
        <v>7906</v>
      </c>
    </row>
    <row r="11" spans="1:6" ht="33.75" customHeight="1">
      <c r="A11" s="130">
        <v>6</v>
      </c>
      <c r="B11" s="130">
        <v>852</v>
      </c>
      <c r="C11" s="130">
        <v>85204</v>
      </c>
      <c r="D11" s="246" t="s">
        <v>419</v>
      </c>
      <c r="E11" s="247" t="s">
        <v>421</v>
      </c>
      <c r="F11" s="248">
        <v>11859</v>
      </c>
    </row>
    <row r="12" spans="1:6" ht="33.75" customHeight="1">
      <c r="A12" s="130">
        <v>7</v>
      </c>
      <c r="B12" s="130">
        <v>852</v>
      </c>
      <c r="C12" s="130">
        <v>85204</v>
      </c>
      <c r="D12" s="246" t="s">
        <v>419</v>
      </c>
      <c r="E12" s="247" t="s">
        <v>418</v>
      </c>
      <c r="F12" s="248">
        <v>14893</v>
      </c>
    </row>
    <row r="13" spans="1:6" ht="33.75" customHeight="1">
      <c r="A13" s="130">
        <v>8</v>
      </c>
      <c r="B13" s="130">
        <v>852</v>
      </c>
      <c r="C13" s="130">
        <v>85204</v>
      </c>
      <c r="D13" s="246" t="s">
        <v>419</v>
      </c>
      <c r="E13" s="247" t="s">
        <v>422</v>
      </c>
      <c r="F13" s="248">
        <v>8772</v>
      </c>
    </row>
    <row r="14" spans="1:6" ht="33.75" customHeight="1">
      <c r="A14" s="130">
        <v>9</v>
      </c>
      <c r="B14" s="130">
        <v>852</v>
      </c>
      <c r="C14" s="130">
        <v>85204</v>
      </c>
      <c r="D14" s="246" t="s">
        <v>419</v>
      </c>
      <c r="E14" s="247" t="s">
        <v>423</v>
      </c>
      <c r="F14" s="248">
        <v>17788</v>
      </c>
    </row>
    <row r="15" spans="1:6" ht="33.75" customHeight="1">
      <c r="A15" s="130">
        <v>10</v>
      </c>
      <c r="B15" s="130">
        <v>852</v>
      </c>
      <c r="C15" s="130">
        <v>85295</v>
      </c>
      <c r="D15" s="246" t="s">
        <v>424</v>
      </c>
      <c r="E15" s="247" t="s">
        <v>425</v>
      </c>
      <c r="F15" s="248">
        <v>3000</v>
      </c>
    </row>
    <row r="16" spans="1:6" ht="33.75" customHeight="1">
      <c r="A16" s="264">
        <v>12</v>
      </c>
      <c r="B16" s="264">
        <v>921</v>
      </c>
      <c r="C16" s="264">
        <v>92116</v>
      </c>
      <c r="D16" s="265" t="s">
        <v>426</v>
      </c>
      <c r="E16" s="266" t="s">
        <v>425</v>
      </c>
      <c r="F16" s="248">
        <v>20000</v>
      </c>
    </row>
    <row r="17" spans="1:6" s="30" customFormat="1" ht="23.25" customHeight="1">
      <c r="A17" s="383" t="s">
        <v>439</v>
      </c>
      <c r="B17" s="384"/>
      <c r="C17" s="384"/>
      <c r="D17" s="385"/>
      <c r="E17" s="270"/>
      <c r="F17" s="211">
        <f>(F6+F7+F8+F9+F10+F11+F12+F13+F14+F15+F16)</f>
        <v>178450</v>
      </c>
    </row>
    <row r="18" spans="1:6" ht="23.25" customHeight="1">
      <c r="A18" s="264">
        <v>13</v>
      </c>
      <c r="B18" s="267">
        <v>600</v>
      </c>
      <c r="C18" s="268">
        <v>60013</v>
      </c>
      <c r="D18" s="269" t="s">
        <v>440</v>
      </c>
      <c r="E18" s="266" t="s">
        <v>441</v>
      </c>
      <c r="F18" s="249">
        <v>200000</v>
      </c>
    </row>
    <row r="19" spans="1:6" s="30" customFormat="1" ht="23.25" customHeight="1">
      <c r="A19" s="383" t="s">
        <v>443</v>
      </c>
      <c r="B19" s="384"/>
      <c r="C19" s="384"/>
      <c r="D19" s="385"/>
      <c r="E19" s="270"/>
      <c r="F19" s="211">
        <v>200000</v>
      </c>
    </row>
    <row r="20" spans="1:6" s="30" customFormat="1" ht="30" customHeight="1">
      <c r="A20" s="380" t="s">
        <v>442</v>
      </c>
      <c r="B20" s="381"/>
      <c r="C20" s="381"/>
      <c r="D20" s="382"/>
      <c r="E20" s="31"/>
      <c r="F20" s="85">
        <f>(F17+F18)</f>
        <v>378450</v>
      </c>
    </row>
    <row r="22" s="118" customFormat="1" ht="12.75">
      <c r="A22" s="118" t="s">
        <v>239</v>
      </c>
    </row>
    <row r="23" s="119" customFormat="1" ht="12.75">
      <c r="A23" s="119" t="s">
        <v>240</v>
      </c>
    </row>
    <row r="24" ht="12.75">
      <c r="A24" t="s">
        <v>241</v>
      </c>
    </row>
  </sheetData>
  <mergeCells count="4">
    <mergeCell ref="A1:E1"/>
    <mergeCell ref="A20:D20"/>
    <mergeCell ref="A17:D17"/>
    <mergeCell ref="A19:D19"/>
  </mergeCells>
  <printOptions horizontalCentered="1"/>
  <pageMargins left="0.3937007874015748" right="0.3937007874015748" top="1.2598425196850394" bottom="0.984251968503937" header="0.5118110236220472" footer="0.5118110236220472"/>
  <pageSetup horizontalDpi="600" verticalDpi="600" orientation="landscape" paperSize="9" r:id="rId1"/>
  <headerFooter alignWithMargins="0">
    <oddHeader>&amp;R&amp;9Załącznik nr 10
do uchwały Rady Powiatu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H21" sqref="H21"/>
      <selection activeCell="A1" sqref="A1:E1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41.625" style="1" customWidth="1"/>
    <col min="5" max="5" width="22.375" style="1" customWidth="1"/>
    <col min="6" max="16384" width="9.125" style="1" customWidth="1"/>
  </cols>
  <sheetData>
    <row r="1" spans="1:5" ht="19.5" customHeight="1">
      <c r="A1" s="331" t="s">
        <v>112</v>
      </c>
      <c r="B1" s="331"/>
      <c r="C1" s="331"/>
      <c r="D1" s="331"/>
      <c r="E1" s="331"/>
    </row>
    <row r="2" spans="4:5" ht="19.5" customHeight="1">
      <c r="D2" s="32"/>
      <c r="E2" s="32"/>
    </row>
    <row r="3" ht="19.5" customHeight="1">
      <c r="E3" s="77" t="s">
        <v>14</v>
      </c>
    </row>
    <row r="4" spans="1:5" ht="19.5" customHeight="1">
      <c r="A4" s="34" t="s">
        <v>18</v>
      </c>
      <c r="B4" s="34" t="s">
        <v>1</v>
      </c>
      <c r="C4" s="34" t="s">
        <v>2</v>
      </c>
      <c r="D4" s="34" t="s">
        <v>113</v>
      </c>
      <c r="E4" s="34" t="s">
        <v>114</v>
      </c>
    </row>
    <row r="5" spans="1:5" ht="7.5" customHeight="1">
      <c r="A5" s="10">
        <v>1</v>
      </c>
      <c r="B5" s="10">
        <v>2</v>
      </c>
      <c r="C5" s="10">
        <v>3</v>
      </c>
      <c r="D5" s="10">
        <v>4</v>
      </c>
      <c r="E5" s="10">
        <v>5</v>
      </c>
    </row>
    <row r="6" spans="1:5" ht="47.25" customHeight="1">
      <c r="A6" s="78">
        <v>1</v>
      </c>
      <c r="B6" s="78">
        <v>801</v>
      </c>
      <c r="C6" s="78">
        <v>80144</v>
      </c>
      <c r="D6" s="226" t="s">
        <v>411</v>
      </c>
      <c r="E6" s="210">
        <v>500000</v>
      </c>
    </row>
    <row r="7" spans="1:5" ht="30" customHeight="1">
      <c r="A7" s="79">
        <v>2</v>
      </c>
      <c r="B7" s="79">
        <v>921</v>
      </c>
      <c r="C7" s="79">
        <v>92109</v>
      </c>
      <c r="D7" s="112" t="s">
        <v>412</v>
      </c>
      <c r="E7" s="129">
        <v>100000</v>
      </c>
    </row>
    <row r="8" spans="1:5" ht="30" customHeight="1">
      <c r="A8" s="79">
        <v>3</v>
      </c>
      <c r="B8" s="79">
        <v>831</v>
      </c>
      <c r="C8" s="79">
        <v>83111</v>
      </c>
      <c r="D8" s="112" t="s">
        <v>449</v>
      </c>
      <c r="E8" s="129">
        <v>59618</v>
      </c>
    </row>
    <row r="9" spans="1:5" ht="30" customHeight="1">
      <c r="A9" s="80"/>
      <c r="B9" s="80"/>
      <c r="C9" s="80"/>
      <c r="D9" s="80"/>
      <c r="E9" s="80"/>
    </row>
    <row r="10" spans="1:5" ht="30" customHeight="1">
      <c r="A10" s="386" t="s">
        <v>46</v>
      </c>
      <c r="B10" s="387"/>
      <c r="C10" s="387"/>
      <c r="D10" s="388"/>
      <c r="E10" s="212">
        <f>(E6+E7+E8)</f>
        <v>659618</v>
      </c>
    </row>
  </sheetData>
  <mergeCells count="2">
    <mergeCell ref="A1:E1"/>
    <mergeCell ref="A10:D10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Powiatu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40"/>
  <sheetViews>
    <sheetView view="pageBreakPreview" zoomScaleSheetLayoutView="100" workbookViewId="0" topLeftCell="A1">
      <selection activeCell="A28" sqref="A28:IV30"/>
      <selection activeCell="A1" sqref="A1:C1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343" t="s">
        <v>447</v>
      </c>
      <c r="B1" s="343"/>
      <c r="C1" s="343"/>
      <c r="D1" s="32"/>
      <c r="E1" s="32"/>
      <c r="F1" s="32"/>
      <c r="G1" s="32"/>
      <c r="H1" s="32"/>
      <c r="I1" s="32"/>
      <c r="J1" s="32"/>
    </row>
    <row r="2" spans="1:7" ht="19.5" customHeight="1">
      <c r="A2" s="343" t="s">
        <v>73</v>
      </c>
      <c r="B2" s="343"/>
      <c r="C2" s="343"/>
      <c r="D2" s="32"/>
      <c r="E2" s="32"/>
      <c r="F2" s="32"/>
      <c r="G2" s="32"/>
    </row>
    <row r="4" ht="12.75">
      <c r="C4" s="5" t="s">
        <v>14</v>
      </c>
    </row>
    <row r="5" spans="1:10" ht="19.5" customHeight="1">
      <c r="A5" s="34" t="s">
        <v>18</v>
      </c>
      <c r="B5" s="34" t="s">
        <v>64</v>
      </c>
      <c r="C5" s="34" t="s">
        <v>74</v>
      </c>
      <c r="D5" s="36"/>
      <c r="E5" s="36"/>
      <c r="F5" s="36"/>
      <c r="G5" s="36"/>
      <c r="H5" s="36"/>
      <c r="I5" s="37"/>
      <c r="J5" s="37"/>
    </row>
    <row r="6" spans="1:10" ht="19.5" customHeight="1">
      <c r="A6" s="38" t="s">
        <v>65</v>
      </c>
      <c r="B6" s="33" t="s">
        <v>66</v>
      </c>
      <c r="C6" s="274">
        <v>9000</v>
      </c>
      <c r="D6" s="36"/>
      <c r="E6" s="36"/>
      <c r="F6" s="36"/>
      <c r="G6" s="36"/>
      <c r="H6" s="36"/>
      <c r="I6" s="37"/>
      <c r="J6" s="37"/>
    </row>
    <row r="7" spans="1:10" s="280" customFormat="1" ht="19.5" customHeight="1">
      <c r="A7" s="275"/>
      <c r="B7" s="276" t="s">
        <v>450</v>
      </c>
      <c r="C7" s="277">
        <v>22000</v>
      </c>
      <c r="D7" s="278"/>
      <c r="E7" s="278"/>
      <c r="F7" s="278"/>
      <c r="G7" s="278"/>
      <c r="H7" s="278"/>
      <c r="I7" s="279"/>
      <c r="J7" s="279"/>
    </row>
    <row r="8" spans="1:10" s="280" customFormat="1" ht="19.5" customHeight="1">
      <c r="A8" s="281"/>
      <c r="B8" s="282" t="s">
        <v>451</v>
      </c>
      <c r="C8" s="283">
        <v>3000</v>
      </c>
      <c r="D8" s="278"/>
      <c r="E8" s="278"/>
      <c r="F8" s="278"/>
      <c r="G8" s="278"/>
      <c r="H8" s="278"/>
      <c r="I8" s="279"/>
      <c r="J8" s="279"/>
    </row>
    <row r="9" spans="1:10" s="280" customFormat="1" ht="19.5" customHeight="1">
      <c r="A9" s="281"/>
      <c r="B9" s="282" t="s">
        <v>452</v>
      </c>
      <c r="C9" s="283">
        <v>16000</v>
      </c>
      <c r="D9" s="278"/>
      <c r="E9" s="278"/>
      <c r="F9" s="278"/>
      <c r="G9" s="278"/>
      <c r="H9" s="278"/>
      <c r="I9" s="279"/>
      <c r="J9" s="279"/>
    </row>
    <row r="10" spans="1:10" ht="19.5" customHeight="1">
      <c r="A10" s="38" t="s">
        <v>67</v>
      </c>
      <c r="B10" s="33" t="s">
        <v>68</v>
      </c>
      <c r="C10" s="274">
        <v>310000</v>
      </c>
      <c r="D10" s="36"/>
      <c r="E10" s="36"/>
      <c r="F10" s="36"/>
      <c r="G10" s="36"/>
      <c r="H10" s="36"/>
      <c r="I10" s="37"/>
      <c r="J10" s="37"/>
    </row>
    <row r="11" spans="1:10" ht="19.5" customHeight="1">
      <c r="A11" s="39" t="s">
        <v>6</v>
      </c>
      <c r="B11" s="40" t="s">
        <v>453</v>
      </c>
      <c r="C11" s="284">
        <v>305000</v>
      </c>
      <c r="D11" s="36"/>
      <c r="E11" s="36"/>
      <c r="F11" s="36"/>
      <c r="G11" s="36"/>
      <c r="H11" s="36"/>
      <c r="I11" s="37"/>
      <c r="J11" s="37"/>
    </row>
    <row r="12" spans="1:10" ht="19.5" customHeight="1">
      <c r="A12" s="41" t="s">
        <v>7</v>
      </c>
      <c r="B12" s="42" t="s">
        <v>454</v>
      </c>
      <c r="C12" s="285">
        <v>5000</v>
      </c>
      <c r="D12" s="36"/>
      <c r="E12" s="36"/>
      <c r="F12" s="36"/>
      <c r="G12" s="36"/>
      <c r="H12" s="36"/>
      <c r="I12" s="37"/>
      <c r="J12" s="37"/>
    </row>
    <row r="13" spans="1:10" ht="19.5" customHeight="1">
      <c r="A13" s="43" t="s">
        <v>8</v>
      </c>
      <c r="B13" s="44"/>
      <c r="C13" s="43"/>
      <c r="D13" s="36"/>
      <c r="E13" s="36"/>
      <c r="F13" s="36"/>
      <c r="G13" s="36"/>
      <c r="H13" s="36"/>
      <c r="I13" s="37"/>
      <c r="J13" s="37"/>
    </row>
    <row r="14" spans="1:10" ht="19.5" customHeight="1">
      <c r="A14" s="38" t="s">
        <v>69</v>
      </c>
      <c r="B14" s="33" t="s">
        <v>70</v>
      </c>
      <c r="C14" s="274">
        <f>(C15+C25+C26)</f>
        <v>313000</v>
      </c>
      <c r="D14" s="36"/>
      <c r="E14" s="36"/>
      <c r="F14" s="36"/>
      <c r="G14" s="36"/>
      <c r="H14" s="36"/>
      <c r="I14" s="37"/>
      <c r="J14" s="37"/>
    </row>
    <row r="15" spans="1:10" ht="19.5" customHeight="1">
      <c r="A15" s="45" t="s">
        <v>6</v>
      </c>
      <c r="B15" s="46" t="s">
        <v>11</v>
      </c>
      <c r="C15" s="287">
        <f>(C16+C17+C18+C19+C20+C21+C22+C23+C24)</f>
        <v>231000</v>
      </c>
      <c r="D15" s="36"/>
      <c r="E15" s="36"/>
      <c r="F15" s="36"/>
      <c r="G15" s="36"/>
      <c r="H15" s="36"/>
      <c r="I15" s="37"/>
      <c r="J15" s="37"/>
    </row>
    <row r="16" spans="1:10" ht="15" customHeight="1">
      <c r="A16" s="41"/>
      <c r="B16" s="42" t="s">
        <v>455</v>
      </c>
      <c r="C16" s="285">
        <v>48000</v>
      </c>
      <c r="D16" s="36"/>
      <c r="E16" s="36"/>
      <c r="F16" s="36"/>
      <c r="G16" s="36"/>
      <c r="H16" s="36"/>
      <c r="I16" s="37"/>
      <c r="J16" s="37"/>
    </row>
    <row r="17" spans="1:10" ht="15" customHeight="1">
      <c r="A17" s="41"/>
      <c r="B17" s="42" t="s">
        <v>456</v>
      </c>
      <c r="C17" s="285">
        <v>13000</v>
      </c>
      <c r="D17" s="36"/>
      <c r="E17" s="36"/>
      <c r="F17" s="36"/>
      <c r="G17" s="36"/>
      <c r="H17" s="36"/>
      <c r="I17" s="37"/>
      <c r="J17" s="37"/>
    </row>
    <row r="18" spans="1:10" ht="15" customHeight="1">
      <c r="A18" s="41"/>
      <c r="B18" s="42" t="s">
        <v>457</v>
      </c>
      <c r="C18" s="285">
        <v>12000</v>
      </c>
      <c r="D18" s="36"/>
      <c r="E18" s="36"/>
      <c r="F18" s="36"/>
      <c r="G18" s="36"/>
      <c r="H18" s="36"/>
      <c r="I18" s="37"/>
      <c r="J18" s="37"/>
    </row>
    <row r="19" spans="1:10" ht="15" customHeight="1">
      <c r="A19" s="41"/>
      <c r="B19" s="42" t="s">
        <v>458</v>
      </c>
      <c r="C19" s="285">
        <v>30000</v>
      </c>
      <c r="D19" s="36"/>
      <c r="E19" s="36"/>
      <c r="F19" s="36"/>
      <c r="G19" s="36"/>
      <c r="H19" s="36"/>
      <c r="I19" s="37"/>
      <c r="J19" s="37"/>
    </row>
    <row r="20" spans="1:10" ht="15" customHeight="1">
      <c r="A20" s="41"/>
      <c r="B20" s="42" t="s">
        <v>459</v>
      </c>
      <c r="C20" s="285">
        <v>100000</v>
      </c>
      <c r="D20" s="36"/>
      <c r="E20" s="36"/>
      <c r="F20" s="36"/>
      <c r="G20" s="36"/>
      <c r="H20" s="36"/>
      <c r="I20" s="37"/>
      <c r="J20" s="37"/>
    </row>
    <row r="21" spans="1:10" ht="15" customHeight="1">
      <c r="A21" s="41"/>
      <c r="B21" s="42" t="s">
        <v>460</v>
      </c>
      <c r="C21" s="285">
        <v>5000</v>
      </c>
      <c r="D21" s="36"/>
      <c r="E21" s="36"/>
      <c r="F21" s="36"/>
      <c r="G21" s="36"/>
      <c r="H21" s="36"/>
      <c r="I21" s="37"/>
      <c r="J21" s="37"/>
    </row>
    <row r="22" spans="1:10" ht="15" customHeight="1">
      <c r="A22" s="41"/>
      <c r="B22" s="42" t="s">
        <v>461</v>
      </c>
      <c r="C22" s="285">
        <v>7000</v>
      </c>
      <c r="D22" s="36"/>
      <c r="E22" s="36"/>
      <c r="F22" s="36"/>
      <c r="G22" s="36"/>
      <c r="H22" s="36"/>
      <c r="I22" s="37"/>
      <c r="J22" s="37"/>
    </row>
    <row r="23" spans="1:10" ht="15" customHeight="1">
      <c r="A23" s="41"/>
      <c r="B23" s="42" t="s">
        <v>462</v>
      </c>
      <c r="C23" s="285">
        <v>10000</v>
      </c>
      <c r="D23" s="36"/>
      <c r="E23" s="36"/>
      <c r="F23" s="36"/>
      <c r="G23" s="36"/>
      <c r="H23" s="36"/>
      <c r="I23" s="37"/>
      <c r="J23" s="37"/>
    </row>
    <row r="24" spans="2:10" ht="19.5" customHeight="1">
      <c r="B24" s="42" t="s">
        <v>463</v>
      </c>
      <c r="C24" s="285">
        <v>6000</v>
      </c>
      <c r="D24" s="36"/>
      <c r="E24" s="36"/>
      <c r="F24" s="36"/>
      <c r="G24" s="36"/>
      <c r="H24" s="36"/>
      <c r="I24" s="37"/>
      <c r="J24" s="37"/>
    </row>
    <row r="25" spans="1:10" ht="15">
      <c r="A25" s="41" t="s">
        <v>7</v>
      </c>
      <c r="B25" s="47" t="s">
        <v>464</v>
      </c>
      <c r="C25" s="285">
        <v>20000</v>
      </c>
      <c r="D25" s="36"/>
      <c r="E25" s="36"/>
      <c r="F25" s="36"/>
      <c r="G25" s="36"/>
      <c r="H25" s="36"/>
      <c r="I25" s="37"/>
      <c r="J25" s="37"/>
    </row>
    <row r="26" spans="1:10" ht="15" customHeight="1">
      <c r="A26" s="43" t="s">
        <v>8</v>
      </c>
      <c r="B26" s="48" t="s">
        <v>465</v>
      </c>
      <c r="C26" s="286">
        <v>62000</v>
      </c>
      <c r="D26" s="36"/>
      <c r="E26" s="36"/>
      <c r="F26" s="36"/>
      <c r="G26" s="36"/>
      <c r="H26" s="36"/>
      <c r="I26" s="37"/>
      <c r="J26" s="37"/>
    </row>
    <row r="27" spans="1:10" ht="19.5" customHeight="1">
      <c r="A27" s="288" t="s">
        <v>71</v>
      </c>
      <c r="B27" s="289" t="s">
        <v>72</v>
      </c>
      <c r="C27" s="290">
        <f>(C6+C10-C14)</f>
        <v>6000</v>
      </c>
      <c r="D27" s="36"/>
      <c r="E27" s="36"/>
      <c r="F27" s="36"/>
      <c r="G27" s="36"/>
      <c r="H27" s="36"/>
      <c r="I27" s="37"/>
      <c r="J27" s="37"/>
    </row>
    <row r="28" spans="1:10" s="293" customFormat="1" ht="19.5" customHeight="1">
      <c r="A28" s="275" t="s">
        <v>466</v>
      </c>
      <c r="B28" s="276" t="s">
        <v>450</v>
      </c>
      <c r="C28" s="277">
        <v>20000</v>
      </c>
      <c r="D28" s="291"/>
      <c r="E28" s="291"/>
      <c r="F28" s="291"/>
      <c r="G28" s="291"/>
      <c r="H28" s="291"/>
      <c r="I28" s="292"/>
      <c r="J28" s="292"/>
    </row>
    <row r="29" spans="1:10" s="293" customFormat="1" ht="19.5" customHeight="1">
      <c r="A29" s="281" t="s">
        <v>7</v>
      </c>
      <c r="B29" s="282" t="s">
        <v>451</v>
      </c>
      <c r="C29" s="283">
        <v>2000</v>
      </c>
      <c r="D29" s="291"/>
      <c r="E29" s="291"/>
      <c r="F29" s="291"/>
      <c r="G29" s="291"/>
      <c r="H29" s="291"/>
      <c r="I29" s="292"/>
      <c r="J29" s="292"/>
    </row>
    <row r="30" spans="1:10" s="293" customFormat="1" ht="19.5" customHeight="1">
      <c r="A30" s="281" t="s">
        <v>8</v>
      </c>
      <c r="B30" s="282" t="s">
        <v>452</v>
      </c>
      <c r="C30" s="283">
        <v>16000</v>
      </c>
      <c r="D30" s="291"/>
      <c r="E30" s="291"/>
      <c r="F30" s="291"/>
      <c r="G30" s="291"/>
      <c r="H30" s="291"/>
      <c r="I30" s="292"/>
      <c r="J30" s="292"/>
    </row>
    <row r="31" spans="1:10" ht="15">
      <c r="A31" s="36"/>
      <c r="B31" s="36"/>
      <c r="C31" s="36"/>
      <c r="D31" s="36"/>
      <c r="E31" s="36"/>
      <c r="F31" s="36"/>
      <c r="G31" s="36"/>
      <c r="H31" s="36"/>
      <c r="I31" s="37"/>
      <c r="J31" s="37"/>
    </row>
    <row r="32" spans="1:10" ht="15">
      <c r="A32" s="36"/>
      <c r="B32" s="36"/>
      <c r="C32" s="36"/>
      <c r="D32" s="36"/>
      <c r="E32" s="36"/>
      <c r="F32" s="36"/>
      <c r="G32" s="36"/>
      <c r="H32" s="36"/>
      <c r="I32" s="37"/>
      <c r="J32" s="37"/>
    </row>
    <row r="33" spans="1:10" ht="15">
      <c r="A33" s="36"/>
      <c r="B33" s="36"/>
      <c r="C33" s="36"/>
      <c r="D33" s="36"/>
      <c r="E33" s="36"/>
      <c r="F33" s="36"/>
      <c r="G33" s="36"/>
      <c r="H33" s="36"/>
      <c r="I33" s="37"/>
      <c r="J33" s="37"/>
    </row>
    <row r="34" spans="1:10" ht="15">
      <c r="A34" s="36"/>
      <c r="B34" s="36"/>
      <c r="C34" s="36"/>
      <c r="D34" s="36"/>
      <c r="E34" s="36"/>
      <c r="F34" s="36"/>
      <c r="G34" s="36"/>
      <c r="H34" s="36"/>
      <c r="I34" s="37"/>
      <c r="J34" s="37"/>
    </row>
    <row r="35" spans="1:10" ht="15">
      <c r="A35" s="36"/>
      <c r="B35" s="36"/>
      <c r="C35" s="36"/>
      <c r="D35" s="36"/>
      <c r="E35" s="36"/>
      <c r="F35" s="36"/>
      <c r="G35" s="36"/>
      <c r="H35" s="36"/>
      <c r="I35" s="37"/>
      <c r="J35" s="37"/>
    </row>
    <row r="36" spans="1:10" ht="15">
      <c r="A36" s="36"/>
      <c r="B36" s="36"/>
      <c r="C36" s="36"/>
      <c r="D36" s="36"/>
      <c r="E36" s="36"/>
      <c r="F36" s="36"/>
      <c r="G36" s="36"/>
      <c r="H36" s="36"/>
      <c r="I36" s="37"/>
      <c r="J36" s="37"/>
    </row>
    <row r="37" spans="1:10" ht="15">
      <c r="A37" s="37"/>
      <c r="B37" s="37"/>
      <c r="C37" s="37"/>
      <c r="D37" s="37"/>
      <c r="E37" s="37"/>
      <c r="F37" s="37"/>
      <c r="G37" s="37"/>
      <c r="H37" s="37"/>
      <c r="I37" s="37"/>
      <c r="J37" s="37"/>
    </row>
    <row r="38" spans="1:10" ht="15">
      <c r="A38" s="37"/>
      <c r="B38" s="37"/>
      <c r="C38" s="37"/>
      <c r="D38" s="37"/>
      <c r="E38" s="37"/>
      <c r="F38" s="37"/>
      <c r="G38" s="37"/>
      <c r="H38" s="37"/>
      <c r="I38" s="37"/>
      <c r="J38" s="37"/>
    </row>
    <row r="39" spans="1:10" ht="15">
      <c r="A39" s="37"/>
      <c r="B39" s="37"/>
      <c r="C39" s="37"/>
      <c r="D39" s="37"/>
      <c r="E39" s="37"/>
      <c r="F39" s="37"/>
      <c r="G39" s="37"/>
      <c r="H39" s="37"/>
      <c r="I39" s="37"/>
      <c r="J39" s="37"/>
    </row>
    <row r="40" spans="1:10" ht="15">
      <c r="A40" s="37"/>
      <c r="B40" s="37"/>
      <c r="C40" s="37"/>
      <c r="D40" s="37"/>
      <c r="E40" s="37"/>
      <c r="F40" s="37"/>
      <c r="G40" s="37"/>
      <c r="H40" s="37"/>
      <c r="I40" s="37"/>
      <c r="J40" s="37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12 do uchwały Rady Powiatu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B21" sqref="B21"/>
      <selection activeCell="A1" sqref="A1:C1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343" t="s">
        <v>447</v>
      </c>
      <c r="B1" s="343"/>
      <c r="C1" s="343"/>
      <c r="D1" s="32"/>
      <c r="E1" s="32"/>
      <c r="F1" s="32"/>
      <c r="G1" s="32"/>
      <c r="H1" s="32"/>
      <c r="I1" s="32"/>
      <c r="J1" s="32"/>
    </row>
    <row r="2" spans="1:7" ht="19.5" customHeight="1">
      <c r="A2" s="343" t="s">
        <v>63</v>
      </c>
      <c r="B2" s="343"/>
      <c r="C2" s="343"/>
      <c r="D2" s="32"/>
      <c r="E2" s="32"/>
      <c r="F2" s="32"/>
      <c r="G2" s="32"/>
    </row>
    <row r="4" ht="12.75">
      <c r="C4" s="5" t="s">
        <v>14</v>
      </c>
    </row>
    <row r="5" spans="1:10" ht="19.5" customHeight="1">
      <c r="A5" s="34" t="s">
        <v>18</v>
      </c>
      <c r="B5" s="34" t="s">
        <v>64</v>
      </c>
      <c r="C5" s="34" t="s">
        <v>74</v>
      </c>
      <c r="D5" s="36"/>
      <c r="E5" s="36"/>
      <c r="F5" s="36"/>
      <c r="G5" s="36"/>
      <c r="H5" s="36"/>
      <c r="I5" s="37"/>
      <c r="J5" s="37"/>
    </row>
    <row r="6" spans="1:10" ht="19.5" customHeight="1">
      <c r="A6" s="38" t="s">
        <v>65</v>
      </c>
      <c r="B6" s="33" t="s">
        <v>66</v>
      </c>
      <c r="C6" s="38">
        <v>0</v>
      </c>
      <c r="D6" s="36"/>
      <c r="E6" s="36"/>
      <c r="F6" s="36"/>
      <c r="G6" s="36"/>
      <c r="H6" s="36"/>
      <c r="I6" s="37"/>
      <c r="J6" s="37"/>
    </row>
    <row r="7" spans="1:10" ht="19.5" customHeight="1">
      <c r="A7" s="38" t="s">
        <v>67</v>
      </c>
      <c r="B7" s="33" t="s">
        <v>68</v>
      </c>
      <c r="C7" s="274">
        <v>150000</v>
      </c>
      <c r="D7" s="36"/>
      <c r="E7" s="36"/>
      <c r="F7" s="36"/>
      <c r="G7" s="36"/>
      <c r="H7" s="36"/>
      <c r="I7" s="37"/>
      <c r="J7" s="37"/>
    </row>
    <row r="8" spans="1:10" ht="19.5" customHeight="1">
      <c r="A8" s="39" t="s">
        <v>6</v>
      </c>
      <c r="B8" s="389" t="s">
        <v>467</v>
      </c>
      <c r="C8" s="39"/>
      <c r="D8" s="36"/>
      <c r="E8" s="36"/>
      <c r="F8" s="36"/>
      <c r="G8" s="36"/>
      <c r="H8" s="36"/>
      <c r="I8" s="37"/>
      <c r="J8" s="37"/>
    </row>
    <row r="9" spans="1:10" ht="19.5" customHeight="1">
      <c r="A9" s="41" t="s">
        <v>7</v>
      </c>
      <c r="B9" s="390"/>
      <c r="C9" s="41"/>
      <c r="D9" s="36"/>
      <c r="E9" s="36"/>
      <c r="F9" s="36"/>
      <c r="G9" s="36"/>
      <c r="H9" s="36"/>
      <c r="I9" s="37"/>
      <c r="J9" s="37"/>
    </row>
    <row r="10" spans="1:10" ht="30" customHeight="1">
      <c r="A10" s="43" t="s">
        <v>8</v>
      </c>
      <c r="B10" s="391"/>
      <c r="C10" s="43"/>
      <c r="D10" s="36"/>
      <c r="E10" s="36"/>
      <c r="F10" s="36"/>
      <c r="G10" s="36"/>
      <c r="H10" s="36"/>
      <c r="I10" s="37"/>
      <c r="J10" s="37"/>
    </row>
    <row r="11" spans="1:10" ht="19.5" customHeight="1">
      <c r="A11" s="38" t="s">
        <v>69</v>
      </c>
      <c r="B11" s="33" t="s">
        <v>70</v>
      </c>
      <c r="C11" s="274">
        <v>150000</v>
      </c>
      <c r="D11" s="36"/>
      <c r="E11" s="36"/>
      <c r="F11" s="36"/>
      <c r="G11" s="36"/>
      <c r="H11" s="36"/>
      <c r="I11" s="37"/>
      <c r="J11" s="37"/>
    </row>
    <row r="12" spans="1:10" ht="19.5" customHeight="1">
      <c r="A12" s="45" t="s">
        <v>6</v>
      </c>
      <c r="B12" s="46" t="s">
        <v>11</v>
      </c>
      <c r="C12" s="287">
        <v>150000</v>
      </c>
      <c r="D12" s="36"/>
      <c r="E12" s="36"/>
      <c r="F12" s="36"/>
      <c r="G12" s="36"/>
      <c r="H12" s="36"/>
      <c r="I12" s="37"/>
      <c r="J12" s="37"/>
    </row>
    <row r="13" spans="1:10" ht="15" customHeight="1">
      <c r="A13" s="41"/>
      <c r="B13" s="42" t="s">
        <v>468</v>
      </c>
      <c r="C13" s="41"/>
      <c r="D13" s="36"/>
      <c r="E13" s="36"/>
      <c r="F13" s="36"/>
      <c r="G13" s="36"/>
      <c r="H13" s="36"/>
      <c r="I13" s="37"/>
      <c r="J13" s="37"/>
    </row>
    <row r="14" spans="1:10" ht="15" customHeight="1">
      <c r="A14" s="41"/>
      <c r="B14" s="42"/>
      <c r="C14" s="41"/>
      <c r="D14" s="36"/>
      <c r="E14" s="36"/>
      <c r="F14" s="36"/>
      <c r="G14" s="36"/>
      <c r="H14" s="36"/>
      <c r="I14" s="37"/>
      <c r="J14" s="37"/>
    </row>
    <row r="15" spans="1:10" ht="19.5" customHeight="1">
      <c r="A15" s="41" t="s">
        <v>7</v>
      </c>
      <c r="B15" s="42" t="s">
        <v>12</v>
      </c>
      <c r="C15" s="41"/>
      <c r="D15" s="36"/>
      <c r="E15" s="36"/>
      <c r="F15" s="36"/>
      <c r="G15" s="36"/>
      <c r="H15" s="36"/>
      <c r="I15" s="37"/>
      <c r="J15" s="37"/>
    </row>
    <row r="16" spans="1:10" ht="15">
      <c r="A16" s="41"/>
      <c r="B16" s="47"/>
      <c r="C16" s="41"/>
      <c r="D16" s="36"/>
      <c r="E16" s="36"/>
      <c r="F16" s="36"/>
      <c r="G16" s="36"/>
      <c r="H16" s="36"/>
      <c r="I16" s="37"/>
      <c r="J16" s="37"/>
    </row>
    <row r="17" spans="1:10" ht="15" customHeight="1">
      <c r="A17" s="43"/>
      <c r="B17" s="48"/>
      <c r="C17" s="43"/>
      <c r="D17" s="36"/>
      <c r="E17" s="36"/>
      <c r="F17" s="36"/>
      <c r="G17" s="36"/>
      <c r="H17" s="36"/>
      <c r="I17" s="37"/>
      <c r="J17" s="37"/>
    </row>
    <row r="18" spans="1:10" ht="19.5" customHeight="1">
      <c r="A18" s="38" t="s">
        <v>71</v>
      </c>
      <c r="B18" s="33" t="s">
        <v>72</v>
      </c>
      <c r="C18" s="38">
        <v>0</v>
      </c>
      <c r="D18" s="36"/>
      <c r="E18" s="36"/>
      <c r="F18" s="36"/>
      <c r="G18" s="36"/>
      <c r="H18" s="36"/>
      <c r="I18" s="37"/>
      <c r="J18" s="37"/>
    </row>
    <row r="19" spans="1:10" ht="15">
      <c r="A19" s="36"/>
      <c r="B19" s="36"/>
      <c r="C19" s="36"/>
      <c r="D19" s="36"/>
      <c r="E19" s="36"/>
      <c r="F19" s="36"/>
      <c r="G19" s="36"/>
      <c r="H19" s="36"/>
      <c r="I19" s="37"/>
      <c r="J19" s="37"/>
    </row>
    <row r="20" spans="1:10" ht="15">
      <c r="A20" s="36"/>
      <c r="B20" s="36"/>
      <c r="C20" s="36"/>
      <c r="D20" s="36"/>
      <c r="E20" s="36"/>
      <c r="F20" s="36"/>
      <c r="G20" s="36"/>
      <c r="H20" s="36"/>
      <c r="I20" s="37"/>
      <c r="J20" s="37"/>
    </row>
    <row r="21" spans="1:10" ht="15">
      <c r="A21" s="36"/>
      <c r="B21" s="36"/>
      <c r="C21" s="36"/>
      <c r="D21" s="36"/>
      <c r="E21" s="36"/>
      <c r="F21" s="36"/>
      <c r="G21" s="36"/>
      <c r="H21" s="36"/>
      <c r="I21" s="37"/>
      <c r="J21" s="37"/>
    </row>
    <row r="22" spans="1:10" ht="15">
      <c r="A22" s="36"/>
      <c r="B22" s="36"/>
      <c r="C22" s="36"/>
      <c r="D22" s="36"/>
      <c r="E22" s="36"/>
      <c r="F22" s="36"/>
      <c r="G22" s="36"/>
      <c r="H22" s="36"/>
      <c r="I22" s="37"/>
      <c r="J22" s="37"/>
    </row>
    <row r="23" spans="1:10" ht="15">
      <c r="A23" s="36"/>
      <c r="B23" s="36"/>
      <c r="C23" s="36"/>
      <c r="D23" s="36"/>
      <c r="E23" s="36"/>
      <c r="F23" s="36"/>
      <c r="G23" s="36"/>
      <c r="H23" s="36"/>
      <c r="I23" s="37"/>
      <c r="J23" s="37"/>
    </row>
    <row r="24" spans="1:10" ht="15">
      <c r="A24" s="36"/>
      <c r="B24" s="36"/>
      <c r="C24" s="36"/>
      <c r="D24" s="36"/>
      <c r="E24" s="36"/>
      <c r="F24" s="36"/>
      <c r="G24" s="36"/>
      <c r="H24" s="36"/>
      <c r="I24" s="37"/>
      <c r="J24" s="37"/>
    </row>
    <row r="25" spans="1:10" ht="15">
      <c r="A25" s="37"/>
      <c r="B25" s="37"/>
      <c r="C25" s="37"/>
      <c r="D25" s="37"/>
      <c r="E25" s="37"/>
      <c r="F25" s="37"/>
      <c r="G25" s="37"/>
      <c r="H25" s="37"/>
      <c r="I25" s="37"/>
      <c r="J25" s="37"/>
    </row>
    <row r="26" spans="1:10" ht="15">
      <c r="A26" s="37"/>
      <c r="B26" s="37"/>
      <c r="C26" s="37"/>
      <c r="D26" s="37"/>
      <c r="E26" s="37"/>
      <c r="F26" s="37"/>
      <c r="G26" s="37"/>
      <c r="H26" s="37"/>
      <c r="I26" s="37"/>
      <c r="J26" s="37"/>
    </row>
    <row r="27" spans="1:10" ht="15">
      <c r="A27" s="37"/>
      <c r="B27" s="37"/>
      <c r="C27" s="37"/>
      <c r="D27" s="37"/>
      <c r="E27" s="37"/>
      <c r="F27" s="37"/>
      <c r="G27" s="37"/>
      <c r="H27" s="37"/>
      <c r="I27" s="37"/>
      <c r="J27" s="37"/>
    </row>
    <row r="28" spans="1:10" ht="15">
      <c r="A28" s="37"/>
      <c r="B28" s="37"/>
      <c r="C28" s="37"/>
      <c r="D28" s="37"/>
      <c r="E28" s="37"/>
      <c r="F28" s="37"/>
      <c r="G28" s="37"/>
      <c r="H28" s="37"/>
      <c r="I28" s="37"/>
      <c r="J28" s="37"/>
    </row>
  </sheetData>
  <mergeCells count="3">
    <mergeCell ref="A1:C1"/>
    <mergeCell ref="A2:C2"/>
    <mergeCell ref="B8:B10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Powiatu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1"/>
  <sheetViews>
    <sheetView workbookViewId="0" topLeftCell="A1">
      <selection activeCell="E16" sqref="E16"/>
      <selection activeCell="D59" sqref="D59"/>
    </sheetView>
  </sheetViews>
  <sheetFormatPr defaultColWidth="9.00390625" defaultRowHeight="12.75"/>
  <cols>
    <col min="1" max="1" width="4.00390625" style="105" customWidth="1"/>
    <col min="2" max="2" width="43.125" style="0" customWidth="1"/>
    <col min="3" max="3" width="11.75390625" style="0" bestFit="1" customWidth="1"/>
    <col min="4" max="4" width="13.375" style="0" bestFit="1" customWidth="1"/>
    <col min="5" max="5" width="12.75390625" style="0" customWidth="1"/>
    <col min="6" max="9" width="13.375" style="0" bestFit="1" customWidth="1"/>
    <col min="10" max="10" width="13.375" style="0" customWidth="1"/>
  </cols>
  <sheetData>
    <row r="1" spans="1:10" ht="12.75" customHeight="1">
      <c r="A1" s="394" t="s">
        <v>88</v>
      </c>
      <c r="B1" s="394" t="s">
        <v>64</v>
      </c>
      <c r="C1" s="395"/>
      <c r="D1" s="396"/>
      <c r="E1" s="397" t="s">
        <v>116</v>
      </c>
      <c r="F1" s="395"/>
      <c r="G1" s="395"/>
      <c r="H1" s="395"/>
      <c r="I1" s="396"/>
      <c r="J1" s="102"/>
    </row>
    <row r="2" spans="1:10" ht="14.25">
      <c r="A2" s="394"/>
      <c r="B2" s="394"/>
      <c r="C2" s="81" t="s">
        <v>117</v>
      </c>
      <c r="D2" s="81" t="s">
        <v>118</v>
      </c>
      <c r="E2" s="81" t="s">
        <v>119</v>
      </c>
      <c r="F2" s="81" t="s">
        <v>120</v>
      </c>
      <c r="G2" s="81" t="s">
        <v>17</v>
      </c>
      <c r="H2" s="81" t="s">
        <v>57</v>
      </c>
      <c r="I2" s="81" t="s">
        <v>172</v>
      </c>
      <c r="J2" s="87" t="s">
        <v>470</v>
      </c>
    </row>
    <row r="3" spans="1:10" ht="12.75">
      <c r="A3" s="82">
        <v>1</v>
      </c>
      <c r="B3" s="82">
        <v>2</v>
      </c>
      <c r="C3" s="82">
        <v>4</v>
      </c>
      <c r="D3" s="82">
        <v>5</v>
      </c>
      <c r="E3" s="82">
        <v>6</v>
      </c>
      <c r="F3" s="82">
        <v>7</v>
      </c>
      <c r="G3" s="82">
        <v>8</v>
      </c>
      <c r="H3" s="82">
        <v>9</v>
      </c>
      <c r="I3" s="82">
        <v>10</v>
      </c>
      <c r="J3" s="102"/>
    </row>
    <row r="4" spans="1:10" s="30" customFormat="1" ht="12.75">
      <c r="A4" s="83">
        <v>1</v>
      </c>
      <c r="B4" s="84" t="s">
        <v>121</v>
      </c>
      <c r="C4" s="85">
        <v>23580226</v>
      </c>
      <c r="D4" s="86">
        <v>26959938</v>
      </c>
      <c r="E4" s="86">
        <v>30913312</v>
      </c>
      <c r="F4" s="85">
        <v>36588899</v>
      </c>
      <c r="G4" s="85">
        <f>G6+G11</f>
        <v>27962000</v>
      </c>
      <c r="H4" s="85">
        <f>H6+H11</f>
        <v>28940000</v>
      </c>
      <c r="I4" s="85">
        <f>I6+I11</f>
        <v>30387000</v>
      </c>
      <c r="J4" s="85">
        <f>J6+J11</f>
        <v>31906000</v>
      </c>
    </row>
    <row r="5" spans="1:10" ht="12.75">
      <c r="A5" s="87"/>
      <c r="B5" s="88" t="s">
        <v>122</v>
      </c>
      <c r="C5" s="89"/>
      <c r="D5" s="90"/>
      <c r="E5" s="90"/>
      <c r="F5" s="89"/>
      <c r="G5" s="89"/>
      <c r="H5" s="89"/>
      <c r="I5" s="89"/>
      <c r="J5" s="102"/>
    </row>
    <row r="6" spans="1:10" s="95" customFormat="1" ht="12.75">
      <c r="A6" s="91">
        <v>2</v>
      </c>
      <c r="B6" s="92" t="s">
        <v>123</v>
      </c>
      <c r="C6" s="93">
        <f>SUM(C8:C10)</f>
        <v>23008570</v>
      </c>
      <c r="D6" s="94">
        <v>23765946</v>
      </c>
      <c r="E6" s="94">
        <f>SUM(E8:E10)</f>
        <v>25072692</v>
      </c>
      <c r="F6" s="93">
        <v>26248831</v>
      </c>
      <c r="G6" s="93">
        <v>27962000</v>
      </c>
      <c r="H6" s="93">
        <v>28940000</v>
      </c>
      <c r="I6" s="93">
        <v>30387000</v>
      </c>
      <c r="J6" s="93">
        <v>31906000</v>
      </c>
    </row>
    <row r="7" spans="1:10" ht="12.75">
      <c r="A7" s="87"/>
      <c r="B7" s="88" t="s">
        <v>122</v>
      </c>
      <c r="C7" s="89"/>
      <c r="D7" s="90"/>
      <c r="E7" s="90"/>
      <c r="F7" s="89"/>
      <c r="G7" s="89"/>
      <c r="H7" s="89"/>
      <c r="I7" s="89"/>
      <c r="J7" s="102"/>
    </row>
    <row r="8" spans="1:10" ht="14.25">
      <c r="A8" s="87">
        <v>3</v>
      </c>
      <c r="B8" s="96" t="s">
        <v>173</v>
      </c>
      <c r="C8" s="97">
        <v>4680357</v>
      </c>
      <c r="D8" s="98">
        <v>7136622</v>
      </c>
      <c r="E8" s="98">
        <v>5252995</v>
      </c>
      <c r="F8" s="97">
        <v>6060282</v>
      </c>
      <c r="G8" s="97">
        <v>6363300</v>
      </c>
      <c r="H8" s="97">
        <v>6681500</v>
      </c>
      <c r="I8" s="97">
        <v>7015540</v>
      </c>
      <c r="J8" s="102">
        <v>7366400</v>
      </c>
    </row>
    <row r="9" spans="1:10" ht="12.75">
      <c r="A9" s="87">
        <v>4</v>
      </c>
      <c r="B9" s="96" t="s">
        <v>124</v>
      </c>
      <c r="C9" s="97">
        <v>12151478</v>
      </c>
      <c r="D9" s="98">
        <v>12116119</v>
      </c>
      <c r="E9" s="98">
        <v>13620446</v>
      </c>
      <c r="F9" s="97">
        <v>14234867</v>
      </c>
      <c r="G9" s="97">
        <v>15347340</v>
      </c>
      <c r="H9" s="97">
        <v>15694560</v>
      </c>
      <c r="I9" s="97">
        <v>16479260</v>
      </c>
      <c r="J9" s="102">
        <v>17302800</v>
      </c>
    </row>
    <row r="10" spans="1:10" ht="12.75">
      <c r="A10" s="87">
        <v>5</v>
      </c>
      <c r="B10" s="96" t="s">
        <v>125</v>
      </c>
      <c r="C10" s="97">
        <v>6176735</v>
      </c>
      <c r="D10" s="98">
        <v>4513197</v>
      </c>
      <c r="E10" s="98">
        <v>6199251</v>
      </c>
      <c r="F10" s="97">
        <v>5953682</v>
      </c>
      <c r="G10" s="97">
        <v>6251360</v>
      </c>
      <c r="H10" s="97">
        <v>6563940</v>
      </c>
      <c r="I10" s="97">
        <v>6892200</v>
      </c>
      <c r="J10" s="102">
        <v>7236800</v>
      </c>
    </row>
    <row r="11" spans="1:10" s="95" customFormat="1" ht="12.75">
      <c r="A11" s="91">
        <v>6</v>
      </c>
      <c r="B11" s="92" t="s">
        <v>126</v>
      </c>
      <c r="C11" s="99">
        <v>1063448</v>
      </c>
      <c r="D11" s="99">
        <v>3193992</v>
      </c>
      <c r="E11" s="99">
        <v>5840620</v>
      </c>
      <c r="F11" s="99">
        <v>10340068</v>
      </c>
      <c r="G11" s="99">
        <v>1E-38</v>
      </c>
      <c r="H11" s="99">
        <v>1E-38</v>
      </c>
      <c r="I11" s="99">
        <v>1E-38</v>
      </c>
      <c r="J11" s="311"/>
    </row>
    <row r="12" spans="1:10" ht="12.75">
      <c r="A12" s="87"/>
      <c r="B12" s="88" t="s">
        <v>127</v>
      </c>
      <c r="C12" s="97"/>
      <c r="D12" s="98"/>
      <c r="E12" s="98"/>
      <c r="F12" s="97"/>
      <c r="G12" s="97"/>
      <c r="H12" s="97"/>
      <c r="I12" s="97"/>
      <c r="J12" s="102"/>
    </row>
    <row r="13" spans="1:10" ht="12.75">
      <c r="A13" s="87">
        <v>7</v>
      </c>
      <c r="B13" s="96" t="s">
        <v>128</v>
      </c>
      <c r="C13" s="97"/>
      <c r="D13" s="98"/>
      <c r="E13" s="98"/>
      <c r="F13" s="97"/>
      <c r="G13" s="97"/>
      <c r="H13" s="97"/>
      <c r="I13" s="97"/>
      <c r="J13" s="102"/>
    </row>
    <row r="14" spans="1:10" ht="12.75">
      <c r="A14" s="87">
        <v>8</v>
      </c>
      <c r="B14" s="96" t="s">
        <v>129</v>
      </c>
      <c r="C14" s="97">
        <v>1063448</v>
      </c>
      <c r="D14" s="98">
        <v>3193992</v>
      </c>
      <c r="E14" s="98">
        <v>5840620</v>
      </c>
      <c r="F14" s="97">
        <v>10340068</v>
      </c>
      <c r="G14" s="97"/>
      <c r="H14" s="97"/>
      <c r="I14" s="97"/>
      <c r="J14" s="102"/>
    </row>
    <row r="15" spans="1:10" s="30" customFormat="1" ht="12.75">
      <c r="A15" s="83">
        <v>9</v>
      </c>
      <c r="B15" s="84" t="s">
        <v>130</v>
      </c>
      <c r="C15" s="85">
        <v>24588318</v>
      </c>
      <c r="D15" s="86">
        <v>27595765</v>
      </c>
      <c r="E15" s="86">
        <v>32251001</v>
      </c>
      <c r="F15" s="85">
        <v>39051154</v>
      </c>
      <c r="G15" s="85">
        <f>G17+G21</f>
        <v>26673097</v>
      </c>
      <c r="H15" s="85">
        <v>27782000</v>
      </c>
      <c r="I15" s="85">
        <v>29434608</v>
      </c>
      <c r="J15" s="85">
        <v>31186837</v>
      </c>
    </row>
    <row r="16" spans="1:10" ht="12.75">
      <c r="A16" s="87"/>
      <c r="B16" s="88" t="s">
        <v>122</v>
      </c>
      <c r="C16" s="89"/>
      <c r="D16" s="90"/>
      <c r="E16" s="90"/>
      <c r="F16" s="89"/>
      <c r="G16" s="89"/>
      <c r="H16" s="89"/>
      <c r="I16" s="89"/>
      <c r="J16" s="102"/>
    </row>
    <row r="17" spans="1:10" s="95" customFormat="1" ht="12.75">
      <c r="A17" s="91">
        <v>10</v>
      </c>
      <c r="B17" s="92" t="s">
        <v>131</v>
      </c>
      <c r="C17" s="99">
        <v>20824278</v>
      </c>
      <c r="D17" s="100">
        <v>21837647</v>
      </c>
      <c r="E17" s="100">
        <v>25451919</v>
      </c>
      <c r="F17" s="99">
        <v>25859090</v>
      </c>
      <c r="G17" s="99">
        <v>26373097</v>
      </c>
      <c r="H17" s="99">
        <v>27082000</v>
      </c>
      <c r="I17" s="99">
        <v>28134608</v>
      </c>
      <c r="J17" s="93">
        <v>29686837</v>
      </c>
    </row>
    <row r="18" spans="1:10" ht="12.75">
      <c r="A18" s="87"/>
      <c r="B18" s="88" t="s">
        <v>127</v>
      </c>
      <c r="C18" s="97"/>
      <c r="D18" s="98"/>
      <c r="E18" s="98"/>
      <c r="F18" s="97"/>
      <c r="G18" s="97"/>
      <c r="H18" s="97"/>
      <c r="I18" s="97"/>
      <c r="J18" s="102"/>
    </row>
    <row r="19" spans="1:10" ht="12.75">
      <c r="A19" s="87">
        <v>11</v>
      </c>
      <c r="B19" s="96" t="s">
        <v>132</v>
      </c>
      <c r="C19" s="97">
        <v>4887</v>
      </c>
      <c r="D19" s="98">
        <v>15142</v>
      </c>
      <c r="E19" s="98">
        <v>85000</v>
      </c>
      <c r="F19" s="97">
        <v>110000</v>
      </c>
      <c r="G19" s="97">
        <v>173300</v>
      </c>
      <c r="H19" s="97">
        <v>113500</v>
      </c>
      <c r="I19" s="97">
        <v>106000</v>
      </c>
      <c r="J19" s="89">
        <v>19000</v>
      </c>
    </row>
    <row r="20" spans="1:10" ht="12.75">
      <c r="A20" s="87">
        <v>12</v>
      </c>
      <c r="B20" s="96" t="s">
        <v>133</v>
      </c>
      <c r="C20" s="97"/>
      <c r="D20" s="98"/>
      <c r="E20" s="98">
        <v>830515</v>
      </c>
      <c r="F20" s="97">
        <v>861958</v>
      </c>
      <c r="G20" s="97">
        <v>1103714</v>
      </c>
      <c r="H20" s="97">
        <v>1099521</v>
      </c>
      <c r="I20" s="97">
        <v>1045722</v>
      </c>
      <c r="J20" s="89">
        <v>338780</v>
      </c>
    </row>
    <row r="21" spans="1:10" s="95" customFormat="1" ht="12.75">
      <c r="A21" s="91">
        <v>13</v>
      </c>
      <c r="B21" s="92" t="s">
        <v>134</v>
      </c>
      <c r="C21" s="99">
        <v>3764040</v>
      </c>
      <c r="D21" s="100">
        <v>6758118</v>
      </c>
      <c r="E21" s="100">
        <v>6799082</v>
      </c>
      <c r="F21" s="99">
        <v>13192064</v>
      </c>
      <c r="G21" s="99">
        <v>300000</v>
      </c>
      <c r="H21" s="99">
        <v>700000</v>
      </c>
      <c r="I21" s="99">
        <v>1300000</v>
      </c>
      <c r="J21" s="93">
        <v>1500000</v>
      </c>
    </row>
    <row r="22" spans="1:10" ht="12.75">
      <c r="A22" s="87">
        <v>14</v>
      </c>
      <c r="B22" s="101" t="s">
        <v>135</v>
      </c>
      <c r="C22" s="89">
        <f aca="true" t="shared" si="0" ref="C22:J22">C4-C15</f>
        <v>-1008092</v>
      </c>
      <c r="D22" s="90">
        <f t="shared" si="0"/>
        <v>-635827</v>
      </c>
      <c r="E22" s="90">
        <f t="shared" si="0"/>
        <v>-1337689</v>
      </c>
      <c r="F22" s="89">
        <f t="shared" si="0"/>
        <v>-2462255</v>
      </c>
      <c r="G22" s="89">
        <f t="shared" si="0"/>
        <v>1288903</v>
      </c>
      <c r="H22" s="89">
        <f t="shared" si="0"/>
        <v>1158000</v>
      </c>
      <c r="I22" s="89">
        <f t="shared" si="0"/>
        <v>952392</v>
      </c>
      <c r="J22" s="89">
        <f t="shared" si="0"/>
        <v>719163</v>
      </c>
    </row>
    <row r="23" spans="1:10" ht="12.75">
      <c r="A23" s="87">
        <v>15</v>
      </c>
      <c r="B23" s="101" t="s">
        <v>136</v>
      </c>
      <c r="C23" s="89">
        <f aca="true" t="shared" si="1" ref="C23:J23">C24-C41</f>
        <v>1684951</v>
      </c>
      <c r="D23" s="90">
        <f t="shared" si="1"/>
        <v>1413060</v>
      </c>
      <c r="E23" s="90">
        <f t="shared" si="1"/>
        <v>-446379</v>
      </c>
      <c r="F23" s="89">
        <f t="shared" si="1"/>
        <v>2462255</v>
      </c>
      <c r="G23" s="89">
        <f t="shared" si="1"/>
        <v>-1288903</v>
      </c>
      <c r="H23" s="89">
        <f t="shared" si="1"/>
        <v>-1158000</v>
      </c>
      <c r="I23" s="89">
        <f t="shared" si="1"/>
        <v>-952392</v>
      </c>
      <c r="J23" s="89">
        <f t="shared" si="1"/>
        <v>-719163</v>
      </c>
    </row>
    <row r="24" spans="1:10" ht="14.25">
      <c r="A24" s="87">
        <v>16</v>
      </c>
      <c r="B24" s="101" t="s">
        <v>174</v>
      </c>
      <c r="C24" s="89">
        <v>1684951</v>
      </c>
      <c r="D24" s="90">
        <f aca="true" t="shared" si="2" ref="D24:J24">D27+D30+D31+D32+D35+D38+D39+D40</f>
        <v>2739624</v>
      </c>
      <c r="E24" s="90">
        <v>2135530</v>
      </c>
      <c r="F24" s="89">
        <f t="shared" si="2"/>
        <v>2987555</v>
      </c>
      <c r="G24" s="89">
        <f t="shared" si="2"/>
        <v>0</v>
      </c>
      <c r="H24" s="89">
        <f t="shared" si="2"/>
        <v>0</v>
      </c>
      <c r="I24" s="89">
        <f t="shared" si="2"/>
        <v>0</v>
      </c>
      <c r="J24" s="89">
        <f t="shared" si="2"/>
        <v>0</v>
      </c>
    </row>
    <row r="25" spans="1:10" ht="12.75">
      <c r="A25" s="87"/>
      <c r="B25" s="88" t="s">
        <v>122</v>
      </c>
      <c r="C25" s="89"/>
      <c r="D25" s="90"/>
      <c r="E25" s="90"/>
      <c r="F25" s="89"/>
      <c r="G25" s="89"/>
      <c r="H25" s="89"/>
      <c r="I25" s="89"/>
      <c r="J25" s="102"/>
    </row>
    <row r="26" spans="1:10" ht="12.75">
      <c r="A26" s="87"/>
      <c r="B26" s="88"/>
      <c r="C26" s="89"/>
      <c r="D26" s="90"/>
      <c r="E26" s="90"/>
      <c r="F26" s="89"/>
      <c r="G26" s="89"/>
      <c r="H26" s="89"/>
      <c r="I26" s="89"/>
      <c r="J26" s="102"/>
    </row>
    <row r="27" spans="1:10" ht="12.75" customHeight="1">
      <c r="A27" s="87">
        <v>17</v>
      </c>
      <c r="B27" s="88" t="s">
        <v>137</v>
      </c>
      <c r="C27" s="97">
        <v>1366380</v>
      </c>
      <c r="D27" s="98">
        <v>2062766</v>
      </c>
      <c r="E27" s="98">
        <v>2135530</v>
      </c>
      <c r="F27" s="97">
        <v>2987555</v>
      </c>
      <c r="G27" s="97"/>
      <c r="H27" s="97"/>
      <c r="I27" s="97"/>
      <c r="J27" s="102"/>
    </row>
    <row r="28" spans="1:10" ht="12.75" customHeight="1">
      <c r="A28" s="87"/>
      <c r="B28" s="88" t="s">
        <v>5</v>
      </c>
      <c r="C28" s="97"/>
      <c r="D28" s="98"/>
      <c r="E28" s="98"/>
      <c r="F28" s="97"/>
      <c r="G28" s="97"/>
      <c r="H28" s="97"/>
      <c r="I28" s="97"/>
      <c r="J28" s="102"/>
    </row>
    <row r="29" spans="1:10" ht="43.5" customHeight="1">
      <c r="A29" s="87">
        <v>18</v>
      </c>
      <c r="B29" s="88" t="s">
        <v>138</v>
      </c>
      <c r="C29" s="97">
        <v>1366380</v>
      </c>
      <c r="D29" s="98">
        <v>1668463</v>
      </c>
      <c r="E29" s="98">
        <v>835530</v>
      </c>
      <c r="F29" s="97"/>
      <c r="G29" s="97"/>
      <c r="H29" s="97"/>
      <c r="I29" s="97"/>
      <c r="J29" s="102"/>
    </row>
    <row r="30" spans="1:10" ht="12.75">
      <c r="A30" s="87">
        <v>19</v>
      </c>
      <c r="B30" s="88" t="s">
        <v>139</v>
      </c>
      <c r="C30" s="97"/>
      <c r="D30" s="98"/>
      <c r="E30" s="98"/>
      <c r="F30" s="97"/>
      <c r="G30" s="97"/>
      <c r="H30" s="97"/>
      <c r="I30" s="97"/>
      <c r="J30" s="102"/>
    </row>
    <row r="31" spans="1:10" ht="12.75">
      <c r="A31" s="87">
        <v>20</v>
      </c>
      <c r="B31" s="88" t="s">
        <v>140</v>
      </c>
      <c r="C31" s="97">
        <v>318571</v>
      </c>
      <c r="D31" s="98"/>
      <c r="E31" s="98"/>
      <c r="F31" s="97"/>
      <c r="G31" s="97"/>
      <c r="H31" s="97"/>
      <c r="I31" s="97"/>
      <c r="J31" s="102"/>
    </row>
    <row r="32" spans="1:10" ht="12.75">
      <c r="A32" s="87">
        <v>21</v>
      </c>
      <c r="B32" s="88" t="s">
        <v>141</v>
      </c>
      <c r="C32" s="97"/>
      <c r="D32" s="98"/>
      <c r="E32" s="98"/>
      <c r="F32" s="97"/>
      <c r="G32" s="97"/>
      <c r="H32" s="97"/>
      <c r="I32" s="97"/>
      <c r="J32" s="102"/>
    </row>
    <row r="33" spans="1:10" ht="12.75">
      <c r="A33" s="87"/>
      <c r="B33" s="88" t="s">
        <v>5</v>
      </c>
      <c r="C33" s="97"/>
      <c r="D33" s="98"/>
      <c r="E33" s="98"/>
      <c r="F33" s="97"/>
      <c r="G33" s="97"/>
      <c r="H33" s="97"/>
      <c r="I33" s="97"/>
      <c r="J33" s="102"/>
    </row>
    <row r="34" spans="1:10" ht="40.5" customHeight="1">
      <c r="A34" s="87">
        <v>22</v>
      </c>
      <c r="B34" s="88" t="s">
        <v>138</v>
      </c>
      <c r="C34" s="97"/>
      <c r="D34" s="98"/>
      <c r="E34" s="98"/>
      <c r="F34" s="97"/>
      <c r="G34" s="97"/>
      <c r="H34" s="97"/>
      <c r="I34" s="97"/>
      <c r="J34" s="102"/>
    </row>
    <row r="35" spans="1:10" ht="25.5">
      <c r="A35" s="87">
        <v>23</v>
      </c>
      <c r="B35" s="88" t="s">
        <v>142</v>
      </c>
      <c r="C35" s="97"/>
      <c r="D35" s="98"/>
      <c r="E35" s="98"/>
      <c r="F35" s="97"/>
      <c r="G35" s="97"/>
      <c r="H35" s="97"/>
      <c r="I35" s="97"/>
      <c r="J35" s="102"/>
    </row>
    <row r="36" spans="1:10" ht="12.75">
      <c r="A36" s="87"/>
      <c r="B36" s="88" t="s">
        <v>5</v>
      </c>
      <c r="C36" s="97"/>
      <c r="D36" s="98"/>
      <c r="E36" s="98"/>
      <c r="F36" s="97"/>
      <c r="G36" s="97"/>
      <c r="H36" s="97"/>
      <c r="I36" s="97"/>
      <c r="J36" s="102"/>
    </row>
    <row r="37" spans="1:10" ht="51">
      <c r="A37" s="87">
        <v>24</v>
      </c>
      <c r="B37" s="88" t="s">
        <v>138</v>
      </c>
      <c r="C37" s="97"/>
      <c r="D37" s="98"/>
      <c r="E37" s="98"/>
      <c r="F37" s="97"/>
      <c r="G37" s="97"/>
      <c r="H37" s="97"/>
      <c r="I37" s="97"/>
      <c r="J37" s="102"/>
    </row>
    <row r="38" spans="1:10" ht="12.75">
      <c r="A38" s="87">
        <v>25</v>
      </c>
      <c r="B38" s="102" t="s">
        <v>143</v>
      </c>
      <c r="C38" s="97"/>
      <c r="D38" s="98"/>
      <c r="E38" s="98"/>
      <c r="F38" s="97"/>
      <c r="G38" s="97"/>
      <c r="H38" s="97"/>
      <c r="I38" s="97"/>
      <c r="J38" s="102"/>
    </row>
    <row r="39" spans="1:10" ht="12.75">
      <c r="A39" s="87">
        <v>26</v>
      </c>
      <c r="B39" s="88" t="s">
        <v>144</v>
      </c>
      <c r="C39" s="97"/>
      <c r="D39" s="98">
        <v>676858</v>
      </c>
      <c r="E39" s="98">
        <v>771661</v>
      </c>
      <c r="F39" s="97"/>
      <c r="G39" s="97"/>
      <c r="H39" s="97"/>
      <c r="I39" s="97"/>
      <c r="J39" s="102"/>
    </row>
    <row r="40" spans="1:10" ht="12.75">
      <c r="A40" s="87">
        <v>27</v>
      </c>
      <c r="B40" s="88" t="s">
        <v>145</v>
      </c>
      <c r="C40" s="97"/>
      <c r="D40" s="98"/>
      <c r="E40" s="98"/>
      <c r="F40" s="97"/>
      <c r="G40" s="97"/>
      <c r="H40" s="97"/>
      <c r="I40" s="97"/>
      <c r="J40" s="102"/>
    </row>
    <row r="41" spans="1:10" ht="14.25">
      <c r="A41" s="87">
        <v>28</v>
      </c>
      <c r="B41" s="101" t="s">
        <v>175</v>
      </c>
      <c r="C41" s="89">
        <f>C43+C46+C47+C48+C51+C54</f>
        <v>0</v>
      </c>
      <c r="D41" s="90">
        <v>1326564</v>
      </c>
      <c r="E41" s="90">
        <v>2581909</v>
      </c>
      <c r="F41" s="89">
        <v>525300</v>
      </c>
      <c r="G41" s="89">
        <v>1288903</v>
      </c>
      <c r="H41" s="89">
        <v>1158000</v>
      </c>
      <c r="I41" s="89">
        <v>952392</v>
      </c>
      <c r="J41" s="89">
        <v>719163</v>
      </c>
    </row>
    <row r="42" spans="1:10" ht="12.75">
      <c r="A42" s="87"/>
      <c r="B42" s="88" t="s">
        <v>122</v>
      </c>
      <c r="C42" s="89"/>
      <c r="D42" s="90"/>
      <c r="E42" s="90"/>
      <c r="F42" s="89"/>
      <c r="G42" s="89"/>
      <c r="H42" s="89"/>
      <c r="I42" s="89"/>
      <c r="J42" s="102"/>
    </row>
    <row r="43" spans="1:10" ht="12.75">
      <c r="A43" s="87">
        <v>29</v>
      </c>
      <c r="B43" s="88" t="s">
        <v>146</v>
      </c>
      <c r="C43" s="97"/>
      <c r="D43" s="98">
        <v>1326564</v>
      </c>
      <c r="E43" s="98">
        <v>2581909</v>
      </c>
      <c r="F43" s="97">
        <v>525300</v>
      </c>
      <c r="G43" s="97">
        <v>1288903</v>
      </c>
      <c r="H43" s="97">
        <v>1158000</v>
      </c>
      <c r="I43" s="97">
        <v>952392</v>
      </c>
      <c r="J43" s="102">
        <v>719163</v>
      </c>
    </row>
    <row r="44" spans="1:10" ht="12.75">
      <c r="A44" s="87"/>
      <c r="B44" s="88" t="s">
        <v>5</v>
      </c>
      <c r="C44" s="97"/>
      <c r="D44" s="98"/>
      <c r="E44" s="98"/>
      <c r="F44" s="97"/>
      <c r="G44" s="97"/>
      <c r="H44" s="97"/>
      <c r="I44" s="97"/>
      <c r="J44" s="102"/>
    </row>
    <row r="45" spans="1:10" ht="44.25" customHeight="1">
      <c r="A45" s="87">
        <v>30</v>
      </c>
      <c r="B45" s="88" t="s">
        <v>138</v>
      </c>
      <c r="C45" s="97"/>
      <c r="D45" s="98">
        <v>1203369</v>
      </c>
      <c r="E45" s="98">
        <v>2325409</v>
      </c>
      <c r="F45" s="97"/>
      <c r="G45" s="97"/>
      <c r="H45" s="97"/>
      <c r="I45" s="97"/>
      <c r="J45" s="102"/>
    </row>
    <row r="46" spans="1:10" ht="12.75">
      <c r="A46" s="87">
        <v>31</v>
      </c>
      <c r="B46" s="88" t="s">
        <v>147</v>
      </c>
      <c r="C46" s="97"/>
      <c r="D46" s="98"/>
      <c r="E46" s="98"/>
      <c r="F46" s="97"/>
      <c r="G46" s="97"/>
      <c r="H46" s="97"/>
      <c r="I46" s="97"/>
      <c r="J46" s="102"/>
    </row>
    <row r="47" spans="1:10" ht="12.75">
      <c r="A47" s="87">
        <v>32</v>
      </c>
      <c r="B47" s="88" t="s">
        <v>148</v>
      </c>
      <c r="C47" s="97"/>
      <c r="D47" s="98"/>
      <c r="E47" s="98"/>
      <c r="F47" s="97"/>
      <c r="G47" s="97"/>
      <c r="H47" s="97"/>
      <c r="I47" s="97"/>
      <c r="J47" s="102"/>
    </row>
    <row r="48" spans="1:10" ht="12.75">
      <c r="A48" s="87">
        <v>33</v>
      </c>
      <c r="B48" s="88" t="s">
        <v>149</v>
      </c>
      <c r="C48" s="97"/>
      <c r="D48" s="98"/>
      <c r="E48" s="98"/>
      <c r="F48" s="97"/>
      <c r="G48" s="97"/>
      <c r="H48" s="97"/>
      <c r="I48" s="97"/>
      <c r="J48" s="102"/>
    </row>
    <row r="49" spans="1:10" ht="12.75">
      <c r="A49" s="87"/>
      <c r="B49" s="88" t="s">
        <v>5</v>
      </c>
      <c r="C49" s="97"/>
      <c r="D49" s="98"/>
      <c r="E49" s="98"/>
      <c r="F49" s="97"/>
      <c r="G49" s="97"/>
      <c r="H49" s="97"/>
      <c r="I49" s="97"/>
      <c r="J49" s="102"/>
    </row>
    <row r="50" spans="1:10" ht="38.25" customHeight="1">
      <c r="A50" s="87">
        <v>34</v>
      </c>
      <c r="B50" s="88" t="s">
        <v>138</v>
      </c>
      <c r="C50" s="97"/>
      <c r="D50" s="98"/>
      <c r="E50" s="98"/>
      <c r="F50" s="97"/>
      <c r="G50" s="97"/>
      <c r="H50" s="97"/>
      <c r="I50" s="97"/>
      <c r="J50" s="102"/>
    </row>
    <row r="51" spans="1:10" ht="12.75">
      <c r="A51" s="87">
        <v>35</v>
      </c>
      <c r="B51" s="88" t="s">
        <v>150</v>
      </c>
      <c r="C51" s="97"/>
      <c r="D51" s="98"/>
      <c r="E51" s="98"/>
      <c r="F51" s="97"/>
      <c r="G51" s="97"/>
      <c r="H51" s="97"/>
      <c r="I51" s="97"/>
      <c r="J51" s="102"/>
    </row>
    <row r="52" spans="1:10" ht="12.75">
      <c r="A52" s="87"/>
      <c r="B52" s="88" t="s">
        <v>5</v>
      </c>
      <c r="C52" s="97"/>
      <c r="D52" s="98"/>
      <c r="E52" s="98"/>
      <c r="F52" s="97"/>
      <c r="G52" s="97"/>
      <c r="H52" s="97"/>
      <c r="I52" s="97"/>
      <c r="J52" s="102"/>
    </row>
    <row r="53" spans="1:10" ht="42" customHeight="1">
      <c r="A53" s="87">
        <v>36</v>
      </c>
      <c r="B53" s="88" t="s">
        <v>138</v>
      </c>
      <c r="C53" s="97"/>
      <c r="D53" s="98"/>
      <c r="E53" s="98"/>
      <c r="F53" s="97"/>
      <c r="G53" s="97"/>
      <c r="H53" s="97"/>
      <c r="I53" s="97"/>
      <c r="J53" s="102"/>
    </row>
    <row r="54" spans="1:10" ht="12.75">
      <c r="A54" s="87">
        <v>37</v>
      </c>
      <c r="B54" s="88" t="s">
        <v>151</v>
      </c>
      <c r="C54" s="97"/>
      <c r="D54" s="98"/>
      <c r="E54" s="98"/>
      <c r="F54" s="97"/>
      <c r="G54" s="97"/>
      <c r="H54" s="97"/>
      <c r="I54" s="97"/>
      <c r="J54" s="102"/>
    </row>
    <row r="55" spans="1:10" ht="14.25">
      <c r="A55" s="87">
        <v>38</v>
      </c>
      <c r="B55" s="101" t="s">
        <v>176</v>
      </c>
      <c r="C55" s="89">
        <v>1366380</v>
      </c>
      <c r="D55" s="89">
        <v>2102582</v>
      </c>
      <c r="E55" s="89">
        <v>1656203</v>
      </c>
      <c r="F55" s="89">
        <v>4118458</v>
      </c>
      <c r="G55" s="89">
        <v>2829555</v>
      </c>
      <c r="H55" s="89">
        <v>1671555</v>
      </c>
      <c r="I55" s="89">
        <v>719163</v>
      </c>
      <c r="J55" s="89">
        <v>0</v>
      </c>
    </row>
    <row r="56" spans="1:10" ht="12.75">
      <c r="A56" s="87"/>
      <c r="B56" s="88" t="s">
        <v>122</v>
      </c>
      <c r="C56" s="89"/>
      <c r="D56" s="90"/>
      <c r="E56" s="90"/>
      <c r="F56" s="89"/>
      <c r="G56" s="89"/>
      <c r="H56" s="89"/>
      <c r="I56" s="89"/>
      <c r="J56" s="102"/>
    </row>
    <row r="57" spans="1:10" ht="12.75">
      <c r="A57" s="87">
        <v>39</v>
      </c>
      <c r="B57" s="88" t="s">
        <v>152</v>
      </c>
      <c r="C57" s="97">
        <v>1366380</v>
      </c>
      <c r="D57" s="98">
        <v>2102582</v>
      </c>
      <c r="E57" s="98">
        <v>1656203</v>
      </c>
      <c r="F57" s="97">
        <f>E57+F27-F43</f>
        <v>4118458</v>
      </c>
      <c r="G57" s="97">
        <v>2829555</v>
      </c>
      <c r="H57" s="97">
        <v>1671555</v>
      </c>
      <c r="I57" s="97">
        <v>719163</v>
      </c>
      <c r="J57" s="97">
        <v>0</v>
      </c>
    </row>
    <row r="58" spans="1:10" ht="12.75">
      <c r="A58" s="87"/>
      <c r="B58" s="88" t="s">
        <v>5</v>
      </c>
      <c r="C58" s="97"/>
      <c r="D58" s="98"/>
      <c r="E58" s="98"/>
      <c r="F58" s="97"/>
      <c r="G58" s="97"/>
      <c r="H58" s="97"/>
      <c r="I58" s="97"/>
      <c r="J58" s="102"/>
    </row>
    <row r="59" spans="1:10" ht="42.75" customHeight="1">
      <c r="A59" s="87">
        <v>40</v>
      </c>
      <c r="B59" s="88" t="s">
        <v>138</v>
      </c>
      <c r="C59" s="97"/>
      <c r="D59" s="98"/>
      <c r="E59" s="98"/>
      <c r="F59" s="97"/>
      <c r="G59" s="97"/>
      <c r="H59" s="97"/>
      <c r="I59" s="97"/>
      <c r="J59" s="102"/>
    </row>
    <row r="60" spans="1:10" ht="12.75">
      <c r="A60" s="87">
        <v>41</v>
      </c>
      <c r="B60" s="88" t="s">
        <v>153</v>
      </c>
      <c r="C60" s="97"/>
      <c r="D60" s="98"/>
      <c r="E60" s="98"/>
      <c r="F60" s="97"/>
      <c r="G60" s="97"/>
      <c r="H60" s="97"/>
      <c r="I60" s="97"/>
      <c r="J60" s="102"/>
    </row>
    <row r="61" spans="1:10" ht="12.75">
      <c r="A61" s="87"/>
      <c r="B61" s="88" t="s">
        <v>5</v>
      </c>
      <c r="C61" s="97"/>
      <c r="D61" s="98"/>
      <c r="E61" s="98"/>
      <c r="F61" s="97"/>
      <c r="G61" s="97"/>
      <c r="H61" s="97"/>
      <c r="I61" s="97"/>
      <c r="J61" s="102"/>
    </row>
    <row r="62" spans="1:10" ht="38.25" customHeight="1">
      <c r="A62" s="87">
        <v>42</v>
      </c>
      <c r="B62" s="88" t="s">
        <v>138</v>
      </c>
      <c r="C62" s="97"/>
      <c r="D62" s="98"/>
      <c r="E62" s="98"/>
      <c r="F62" s="97"/>
      <c r="G62" s="97"/>
      <c r="H62" s="97"/>
      <c r="I62" s="97"/>
      <c r="J62" s="102"/>
    </row>
    <row r="63" spans="1:10" ht="12.75">
      <c r="A63" s="87">
        <v>43</v>
      </c>
      <c r="B63" s="88" t="s">
        <v>154</v>
      </c>
      <c r="C63" s="97"/>
      <c r="D63" s="98"/>
      <c r="E63" s="98"/>
      <c r="F63" s="97"/>
      <c r="G63" s="97"/>
      <c r="H63" s="97"/>
      <c r="I63" s="97"/>
      <c r="J63" s="102"/>
    </row>
    <row r="64" spans="1:10" ht="12.75">
      <c r="A64" s="87"/>
      <c r="B64" s="88" t="s">
        <v>5</v>
      </c>
      <c r="C64" s="97"/>
      <c r="D64" s="98"/>
      <c r="E64" s="98"/>
      <c r="F64" s="97"/>
      <c r="G64" s="97"/>
      <c r="H64" s="97"/>
      <c r="I64" s="97"/>
      <c r="J64" s="102"/>
    </row>
    <row r="65" spans="1:10" ht="40.5" customHeight="1">
      <c r="A65" s="87">
        <v>44</v>
      </c>
      <c r="B65" s="88" t="s">
        <v>138</v>
      </c>
      <c r="C65" s="97"/>
      <c r="D65" s="98"/>
      <c r="E65" s="98"/>
      <c r="F65" s="97"/>
      <c r="G65" s="97"/>
      <c r="H65" s="97"/>
      <c r="I65" s="97"/>
      <c r="J65" s="102"/>
    </row>
    <row r="66" spans="1:10" ht="14.25">
      <c r="A66" s="87">
        <v>45</v>
      </c>
      <c r="B66" s="88" t="s">
        <v>177</v>
      </c>
      <c r="C66" s="97"/>
      <c r="D66" s="98"/>
      <c r="E66" s="98"/>
      <c r="F66" s="97"/>
      <c r="G66" s="97"/>
      <c r="H66" s="97"/>
      <c r="I66" s="97"/>
      <c r="J66" s="102"/>
    </row>
    <row r="67" spans="1:10" ht="12.75">
      <c r="A67" s="87">
        <v>46</v>
      </c>
      <c r="B67" s="88" t="s">
        <v>155</v>
      </c>
      <c r="C67" s="97"/>
      <c r="D67" s="98"/>
      <c r="E67" s="98"/>
      <c r="F67" s="97"/>
      <c r="G67" s="97"/>
      <c r="H67" s="97"/>
      <c r="I67" s="97"/>
      <c r="J67" s="102"/>
    </row>
    <row r="68" spans="1:10" ht="12.75">
      <c r="A68" s="87"/>
      <c r="B68" s="88" t="s">
        <v>5</v>
      </c>
      <c r="C68" s="97"/>
      <c r="D68" s="98"/>
      <c r="E68" s="98"/>
      <c r="F68" s="97"/>
      <c r="G68" s="97"/>
      <c r="H68" s="97"/>
      <c r="I68" s="97"/>
      <c r="J68" s="102"/>
    </row>
    <row r="69" spans="1:10" ht="12.75">
      <c r="A69" s="87">
        <v>47</v>
      </c>
      <c r="B69" s="88" t="s">
        <v>156</v>
      </c>
      <c r="C69" s="97"/>
      <c r="D69" s="98"/>
      <c r="E69" s="98"/>
      <c r="F69" s="97"/>
      <c r="G69" s="97"/>
      <c r="H69" s="97"/>
      <c r="I69" s="97"/>
      <c r="J69" s="102"/>
    </row>
    <row r="70" spans="1:10" ht="12.75">
      <c r="A70" s="87">
        <v>48</v>
      </c>
      <c r="B70" s="88" t="s">
        <v>157</v>
      </c>
      <c r="C70" s="97"/>
      <c r="D70" s="98"/>
      <c r="E70" s="98"/>
      <c r="F70" s="97"/>
      <c r="G70" s="97"/>
      <c r="H70" s="97"/>
      <c r="I70" s="97"/>
      <c r="J70" s="102"/>
    </row>
    <row r="71" spans="1:10" ht="12.75">
      <c r="A71" s="87">
        <v>49</v>
      </c>
      <c r="B71" s="88" t="s">
        <v>158</v>
      </c>
      <c r="C71" s="90">
        <f aca="true" t="shared" si="3" ref="C71:I71">IF(C4=0,0,C55/C4*100)</f>
        <v>5.794600950813618</v>
      </c>
      <c r="D71" s="90">
        <f t="shared" si="3"/>
        <v>7.798912593938458</v>
      </c>
      <c r="E71" s="90">
        <f t="shared" si="3"/>
        <v>5.35757216826201</v>
      </c>
      <c r="F71" s="90">
        <f t="shared" si="3"/>
        <v>11.256031508354488</v>
      </c>
      <c r="G71" s="90">
        <f t="shared" si="3"/>
        <v>10.119286889349832</v>
      </c>
      <c r="H71" s="90">
        <f t="shared" si="3"/>
        <v>5.775932964754665</v>
      </c>
      <c r="I71" s="90">
        <f t="shared" si="3"/>
        <v>2.366679830190542</v>
      </c>
      <c r="J71" s="102"/>
    </row>
    <row r="72" spans="1:10" ht="25.5">
      <c r="A72" s="87">
        <v>50</v>
      </c>
      <c r="B72" s="88" t="s">
        <v>159</v>
      </c>
      <c r="C72" s="90">
        <f aca="true" t="shared" si="4" ref="C72:I72">(C55-C59-C62-C65)/C4*100</f>
        <v>5.794600950813618</v>
      </c>
      <c r="D72" s="90">
        <f t="shared" si="4"/>
        <v>7.798912593938458</v>
      </c>
      <c r="E72" s="90">
        <f t="shared" si="4"/>
        <v>5.35757216826201</v>
      </c>
      <c r="F72" s="90">
        <f t="shared" si="4"/>
        <v>11.256031508354488</v>
      </c>
      <c r="G72" s="90">
        <f t="shared" si="4"/>
        <v>10.119286889349832</v>
      </c>
      <c r="H72" s="90">
        <f t="shared" si="4"/>
        <v>5.775932964754665</v>
      </c>
      <c r="I72" s="90">
        <f t="shared" si="4"/>
        <v>2.366679830190542</v>
      </c>
      <c r="J72" s="102"/>
    </row>
    <row r="73" spans="1:10" ht="25.5">
      <c r="A73" s="87">
        <v>51</v>
      </c>
      <c r="B73" s="88" t="s">
        <v>160</v>
      </c>
      <c r="C73" s="90">
        <f aca="true" t="shared" si="5" ref="C73:I73">C55/(C8+C11-C14)*100</f>
        <v>29.193926873526955</v>
      </c>
      <c r="D73" s="90">
        <f t="shared" si="5"/>
        <v>29.46186585193947</v>
      </c>
      <c r="E73" s="90">
        <f t="shared" si="5"/>
        <v>31.52873741551248</v>
      </c>
      <c r="F73" s="90">
        <f t="shared" si="5"/>
        <v>67.95819072445803</v>
      </c>
      <c r="G73" s="90">
        <f t="shared" si="5"/>
        <v>44.46678610155108</v>
      </c>
      <c r="H73" s="90">
        <f t="shared" si="5"/>
        <v>25.017660704931526</v>
      </c>
      <c r="I73" s="90">
        <f t="shared" si="5"/>
        <v>10.25099992302802</v>
      </c>
      <c r="J73" s="102"/>
    </row>
    <row r="74" spans="1:10" ht="38.25">
      <c r="A74" s="87">
        <v>52</v>
      </c>
      <c r="B74" s="88" t="s">
        <v>161</v>
      </c>
      <c r="C74" s="90">
        <f aca="true" t="shared" si="6" ref="C74:I74">(C55-C59-C62-C65)/(C8+C11-C14)*100</f>
        <v>29.193926873526955</v>
      </c>
      <c r="D74" s="90">
        <f t="shared" si="6"/>
        <v>29.46186585193947</v>
      </c>
      <c r="E74" s="90">
        <f t="shared" si="6"/>
        <v>31.52873741551248</v>
      </c>
      <c r="F74" s="90">
        <f t="shared" si="6"/>
        <v>67.95819072445803</v>
      </c>
      <c r="G74" s="90">
        <f t="shared" si="6"/>
        <v>44.46678610155108</v>
      </c>
      <c r="H74" s="90">
        <f t="shared" si="6"/>
        <v>25.017660704931526</v>
      </c>
      <c r="I74" s="90">
        <f t="shared" si="6"/>
        <v>10.25099992302802</v>
      </c>
      <c r="J74" s="102"/>
    </row>
    <row r="75" spans="1:10" ht="14.25">
      <c r="A75" s="87">
        <v>53</v>
      </c>
      <c r="B75" s="101" t="s">
        <v>178</v>
      </c>
      <c r="C75" s="89">
        <f aca="true" t="shared" si="7" ref="C75:J75">C77+C80+C83+C86</f>
        <v>0</v>
      </c>
      <c r="D75" s="90">
        <f t="shared" si="7"/>
        <v>1341706</v>
      </c>
      <c r="E75" s="90">
        <f t="shared" si="7"/>
        <v>2666909</v>
      </c>
      <c r="F75" s="90">
        <f t="shared" si="7"/>
        <v>635300</v>
      </c>
      <c r="G75" s="90">
        <f t="shared" si="7"/>
        <v>1462203</v>
      </c>
      <c r="H75" s="90">
        <f t="shared" si="7"/>
        <v>1271500</v>
      </c>
      <c r="I75" s="90">
        <f t="shared" si="7"/>
        <v>1058392</v>
      </c>
      <c r="J75" s="90">
        <f t="shared" si="7"/>
        <v>738163</v>
      </c>
    </row>
    <row r="76" spans="1:10" ht="15" customHeight="1">
      <c r="A76" s="87"/>
      <c r="B76" s="88" t="s">
        <v>162</v>
      </c>
      <c r="C76" s="89"/>
      <c r="D76" s="90"/>
      <c r="E76" s="90"/>
      <c r="F76" s="90"/>
      <c r="G76" s="90"/>
      <c r="H76" s="90"/>
      <c r="I76" s="90"/>
      <c r="J76" s="102"/>
    </row>
    <row r="77" spans="1:10" ht="12.75">
      <c r="A77" s="87">
        <v>54</v>
      </c>
      <c r="B77" s="88" t="s">
        <v>163</v>
      </c>
      <c r="C77" s="97"/>
      <c r="D77" s="98">
        <f aca="true" t="shared" si="8" ref="D77:J77">D19+D43</f>
        <v>1341706</v>
      </c>
      <c r="E77" s="98">
        <f t="shared" si="8"/>
        <v>2666909</v>
      </c>
      <c r="F77" s="98">
        <f t="shared" si="8"/>
        <v>635300</v>
      </c>
      <c r="G77" s="98">
        <f t="shared" si="8"/>
        <v>1462203</v>
      </c>
      <c r="H77" s="98">
        <f t="shared" si="8"/>
        <v>1271500</v>
      </c>
      <c r="I77" s="98">
        <f t="shared" si="8"/>
        <v>1058392</v>
      </c>
      <c r="J77" s="98">
        <f t="shared" si="8"/>
        <v>738163</v>
      </c>
    </row>
    <row r="78" spans="1:10" ht="12.75">
      <c r="A78" s="87"/>
      <c r="B78" s="88" t="s">
        <v>5</v>
      </c>
      <c r="C78" s="97"/>
      <c r="D78" s="98"/>
      <c r="E78" s="98"/>
      <c r="F78" s="98"/>
      <c r="G78" s="98"/>
      <c r="H78" s="98"/>
      <c r="I78" s="98"/>
      <c r="J78" s="102"/>
    </row>
    <row r="79" spans="1:10" ht="39" customHeight="1">
      <c r="A79" s="87">
        <v>55</v>
      </c>
      <c r="B79" s="88" t="s">
        <v>138</v>
      </c>
      <c r="C79" s="97"/>
      <c r="D79" s="98"/>
      <c r="E79" s="98"/>
      <c r="F79" s="98"/>
      <c r="G79" s="98"/>
      <c r="H79" s="98"/>
      <c r="I79" s="98"/>
      <c r="J79" s="102"/>
    </row>
    <row r="80" spans="1:10" ht="12.75">
      <c r="A80" s="87">
        <v>56</v>
      </c>
      <c r="B80" s="88" t="s">
        <v>164</v>
      </c>
      <c r="C80" s="97"/>
      <c r="D80" s="98"/>
      <c r="E80" s="98"/>
      <c r="F80" s="98"/>
      <c r="G80" s="98"/>
      <c r="H80" s="98"/>
      <c r="I80" s="98"/>
      <c r="J80" s="102"/>
    </row>
    <row r="81" spans="1:10" ht="12.75">
      <c r="A81" s="87"/>
      <c r="B81" s="88" t="s">
        <v>5</v>
      </c>
      <c r="C81" s="97"/>
      <c r="D81" s="98"/>
      <c r="E81" s="98"/>
      <c r="F81" s="98"/>
      <c r="G81" s="98"/>
      <c r="H81" s="98"/>
      <c r="I81" s="98"/>
      <c r="J81" s="102"/>
    </row>
    <row r="82" spans="1:10" ht="36.75" customHeight="1">
      <c r="A82" s="87">
        <v>57</v>
      </c>
      <c r="B82" s="88" t="s">
        <v>138</v>
      </c>
      <c r="C82" s="97"/>
      <c r="D82" s="98"/>
      <c r="E82" s="98"/>
      <c r="F82" s="98"/>
      <c r="G82" s="98"/>
      <c r="H82" s="98"/>
      <c r="I82" s="98"/>
      <c r="J82" s="102"/>
    </row>
    <row r="83" spans="1:10" ht="12.75">
      <c r="A83" s="87">
        <v>58</v>
      </c>
      <c r="B83" s="88" t="s">
        <v>165</v>
      </c>
      <c r="C83" s="97"/>
      <c r="D83" s="98"/>
      <c r="E83" s="98"/>
      <c r="F83" s="98"/>
      <c r="G83" s="98"/>
      <c r="H83" s="98"/>
      <c r="I83" s="98"/>
      <c r="J83" s="102"/>
    </row>
    <row r="84" spans="1:10" ht="12.75">
      <c r="A84" s="87"/>
      <c r="B84" s="88" t="s">
        <v>5</v>
      </c>
      <c r="C84" s="97"/>
      <c r="D84" s="98"/>
      <c r="E84" s="98"/>
      <c r="F84" s="98"/>
      <c r="G84" s="98"/>
      <c r="H84" s="98"/>
      <c r="I84" s="98"/>
      <c r="J84" s="102"/>
    </row>
    <row r="85" spans="1:10" ht="41.25" customHeight="1">
      <c r="A85" s="87">
        <v>59</v>
      </c>
      <c r="B85" s="88" t="s">
        <v>138</v>
      </c>
      <c r="C85" s="97"/>
      <c r="D85" s="98"/>
      <c r="E85" s="98"/>
      <c r="F85" s="98"/>
      <c r="G85" s="98"/>
      <c r="H85" s="98"/>
      <c r="I85" s="98"/>
      <c r="J85" s="102"/>
    </row>
    <row r="86" spans="1:10" ht="13.5" customHeight="1">
      <c r="A86" s="87">
        <v>60</v>
      </c>
      <c r="B86" s="88" t="s">
        <v>179</v>
      </c>
      <c r="C86" s="97"/>
      <c r="D86" s="98"/>
      <c r="E86" s="98"/>
      <c r="F86" s="98"/>
      <c r="G86" s="98"/>
      <c r="H86" s="98"/>
      <c r="I86" s="98"/>
      <c r="J86" s="102"/>
    </row>
    <row r="87" spans="1:10" ht="12.75">
      <c r="A87" s="87">
        <v>61</v>
      </c>
      <c r="B87" s="88" t="s">
        <v>166</v>
      </c>
      <c r="C87" s="98">
        <f>C77/C4*100</f>
        <v>0</v>
      </c>
      <c r="D87" s="98">
        <f>D77/D4*100</f>
        <v>4.976665747525087</v>
      </c>
      <c r="E87" s="98">
        <f aca="true" t="shared" si="9" ref="E87:J87">E77/E4*100</f>
        <v>8.627056848518851</v>
      </c>
      <c r="F87" s="98">
        <f t="shared" si="9"/>
        <v>1.7363189857120325</v>
      </c>
      <c r="G87" s="98">
        <f t="shared" si="9"/>
        <v>5.229250411272441</v>
      </c>
      <c r="H87" s="98">
        <f t="shared" si="9"/>
        <v>4.393572909467864</v>
      </c>
      <c r="I87" s="98">
        <f t="shared" si="9"/>
        <v>3.4830420903675914</v>
      </c>
      <c r="J87" s="98">
        <f t="shared" si="9"/>
        <v>2.313555444117094</v>
      </c>
    </row>
    <row r="88" spans="1:10" ht="25.5">
      <c r="A88" s="87">
        <v>62</v>
      </c>
      <c r="B88" s="88" t="s">
        <v>167</v>
      </c>
      <c r="C88" s="98">
        <f>(C75-C79-C82-C85)/C4*100</f>
        <v>0</v>
      </c>
      <c r="D88" s="98">
        <f>(D75-D79-D82-D85)/D4*100</f>
        <v>4.976665747525087</v>
      </c>
      <c r="E88" s="98">
        <f aca="true" t="shared" si="10" ref="E88:J88">(E75-E79-E82-E85)/E4*100</f>
        <v>8.627056848518851</v>
      </c>
      <c r="F88" s="98">
        <f t="shared" si="10"/>
        <v>1.7363189857120325</v>
      </c>
      <c r="G88" s="98">
        <f t="shared" si="10"/>
        <v>5.229250411272441</v>
      </c>
      <c r="H88" s="98">
        <f t="shared" si="10"/>
        <v>4.393572909467864</v>
      </c>
      <c r="I88" s="98">
        <f t="shared" si="10"/>
        <v>3.4830420903675914</v>
      </c>
      <c r="J88" s="98">
        <f t="shared" si="10"/>
        <v>2.313555444117094</v>
      </c>
    </row>
    <row r="89" spans="1:10" ht="25.5">
      <c r="A89" s="87">
        <v>63</v>
      </c>
      <c r="B89" s="88" t="s">
        <v>168</v>
      </c>
      <c r="C89" s="98">
        <f>C75/(C8+C11-C14)*100</f>
        <v>0</v>
      </c>
      <c r="D89" s="98">
        <f>D75/(D8+D11-D14)*100</f>
        <v>18.80029515364552</v>
      </c>
      <c r="E89" s="98">
        <f aca="true" t="shared" si="11" ref="E89:J89">E75/(E8+E11-E14)*100</f>
        <v>50.769303987534734</v>
      </c>
      <c r="F89" s="98">
        <f t="shared" si="11"/>
        <v>10.483010526572855</v>
      </c>
      <c r="G89" s="98">
        <f t="shared" si="11"/>
        <v>22.978690302201688</v>
      </c>
      <c r="H89" s="98">
        <f t="shared" si="11"/>
        <v>19.030157898675448</v>
      </c>
      <c r="I89" s="98">
        <f t="shared" si="11"/>
        <v>15.086393919783795</v>
      </c>
      <c r="J89" s="98">
        <f t="shared" si="11"/>
        <v>10.020674956559514</v>
      </c>
    </row>
    <row r="90" spans="1:10" ht="38.25">
      <c r="A90" s="87">
        <v>64</v>
      </c>
      <c r="B90" s="88" t="s">
        <v>169</v>
      </c>
      <c r="C90" s="98">
        <f>(C75-C79-C82-C85)/(C8+C11-C14)*100</f>
        <v>0</v>
      </c>
      <c r="D90" s="98">
        <f>(D75-D79-D82-D85)/(D8+D11-D14)*100</f>
        <v>18.80029515364552</v>
      </c>
      <c r="E90" s="98">
        <f aca="true" t="shared" si="12" ref="E90:J90">(E75-E79-E82-E85)/(E8+E11-E14)*100</f>
        <v>50.769303987534734</v>
      </c>
      <c r="F90" s="98">
        <f t="shared" si="12"/>
        <v>10.483010526572855</v>
      </c>
      <c r="G90" s="98">
        <f t="shared" si="12"/>
        <v>22.978690302201688</v>
      </c>
      <c r="H90" s="98">
        <f t="shared" si="12"/>
        <v>19.030157898675448</v>
      </c>
      <c r="I90" s="98">
        <f t="shared" si="12"/>
        <v>15.086393919783795</v>
      </c>
      <c r="J90" s="98">
        <f t="shared" si="12"/>
        <v>10.020674956559514</v>
      </c>
    </row>
    <row r="91" spans="1:10" ht="76.5">
      <c r="A91" s="87">
        <v>65</v>
      </c>
      <c r="B91" s="88" t="s">
        <v>170</v>
      </c>
      <c r="C91" s="98"/>
      <c r="D91" s="98"/>
      <c r="E91" s="98"/>
      <c r="F91" s="98"/>
      <c r="G91" s="98"/>
      <c r="H91" s="98"/>
      <c r="I91" s="98"/>
      <c r="J91" s="102"/>
    </row>
    <row r="92" spans="1:10" ht="25.5">
      <c r="A92" s="87">
        <v>66</v>
      </c>
      <c r="B92" s="88" t="s">
        <v>171</v>
      </c>
      <c r="C92" s="98">
        <f aca="true" t="shared" si="13" ref="C92:J92">C6-C17</f>
        <v>2184292</v>
      </c>
      <c r="D92" s="98">
        <f t="shared" si="13"/>
        <v>1928299</v>
      </c>
      <c r="E92" s="98">
        <f t="shared" si="13"/>
        <v>-379227</v>
      </c>
      <c r="F92" s="98">
        <f t="shared" si="13"/>
        <v>389741</v>
      </c>
      <c r="G92" s="98">
        <f t="shared" si="13"/>
        <v>1588903</v>
      </c>
      <c r="H92" s="98">
        <f t="shared" si="13"/>
        <v>1858000</v>
      </c>
      <c r="I92" s="98">
        <f t="shared" si="13"/>
        <v>2252392</v>
      </c>
      <c r="J92" s="98">
        <f t="shared" si="13"/>
        <v>2219163</v>
      </c>
    </row>
    <row r="94" ht="14.25">
      <c r="A94" s="103" t="s">
        <v>180</v>
      </c>
    </row>
    <row r="95" spans="1:9" ht="12.75">
      <c r="A95" s="392" t="s">
        <v>181</v>
      </c>
      <c r="B95" s="393"/>
      <c r="C95" s="393"/>
      <c r="D95" s="393"/>
      <c r="E95" s="393"/>
      <c r="F95" s="393"/>
      <c r="G95" s="393"/>
      <c r="H95" s="393"/>
      <c r="I95" s="393"/>
    </row>
    <row r="96" ht="14.25">
      <c r="A96" s="103" t="s">
        <v>182</v>
      </c>
    </row>
    <row r="97" spans="1:9" ht="53.25" customHeight="1">
      <c r="A97" s="392" t="s">
        <v>183</v>
      </c>
      <c r="B97" s="393"/>
      <c r="C97" s="393"/>
      <c r="D97" s="393"/>
      <c r="E97" s="393"/>
      <c r="F97" s="393"/>
      <c r="G97" s="393"/>
      <c r="H97" s="393"/>
      <c r="I97" s="393"/>
    </row>
    <row r="98" ht="14.25">
      <c r="A98" s="104"/>
    </row>
    <row r="99" ht="14.25">
      <c r="A99" s="104"/>
    </row>
    <row r="100" ht="12.75">
      <c r="G100" s="106"/>
    </row>
    <row r="101" ht="25.5" customHeight="1">
      <c r="G101" s="107"/>
    </row>
  </sheetData>
  <sheetProtection/>
  <mergeCells count="6">
    <mergeCell ref="A95:I95"/>
    <mergeCell ref="A97:I97"/>
    <mergeCell ref="A1:A2"/>
    <mergeCell ref="B1:B2"/>
    <mergeCell ref="C1:D1"/>
    <mergeCell ref="E1:I1"/>
  </mergeCells>
  <printOptions/>
  <pageMargins left="0.35433070866141736" right="0.31496062992125984" top="1.3385826771653544" bottom="0.984251968503937" header="0.3937007874015748" footer="0.5118110236220472"/>
  <pageSetup fitToHeight="4" fitToWidth="1" horizontalDpi="600" verticalDpi="600" orientation="portrait" paperSize="9" scale="64" r:id="rId1"/>
  <headerFooter alignWithMargins="0">
    <oddHeader>&amp;CPrognoza długu publicznego  na lata 2008 - 20............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1"/>
  <sheetViews>
    <sheetView zoomScaleSheetLayoutView="100" zoomScalePageLayoutView="0" workbookViewId="0" topLeftCell="A82">
      <selection activeCell="F26" sqref="F26"/>
      <selection activeCell="A1" sqref="A1:K1"/>
    </sheetView>
  </sheetViews>
  <sheetFormatPr defaultColWidth="9.00390625" defaultRowHeight="12.75"/>
  <cols>
    <col min="1" max="1" width="6.625" style="3" customWidth="1"/>
    <col min="2" max="2" width="8.875" style="3" bestFit="1" customWidth="1"/>
    <col min="3" max="3" width="32.375" style="1" customWidth="1"/>
    <col min="4" max="7" width="11.625" style="1" customWidth="1"/>
    <col min="8" max="10" width="10.75390625" style="1" customWidth="1"/>
    <col min="11" max="11" width="11.75390625" style="1" customWidth="1"/>
  </cols>
  <sheetData>
    <row r="1" spans="1:11" ht="18">
      <c r="A1" s="343" t="s">
        <v>270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</row>
    <row r="2" spans="1:6" ht="18">
      <c r="A2" s="2"/>
      <c r="B2" s="2"/>
      <c r="C2" s="2"/>
      <c r="D2" s="2"/>
      <c r="E2" s="2"/>
      <c r="F2" s="2"/>
    </row>
    <row r="3" spans="1:11" ht="12.75">
      <c r="A3" s="21"/>
      <c r="B3" s="21"/>
      <c r="C3" s="21"/>
      <c r="D3" s="21"/>
      <c r="E3" s="21"/>
      <c r="G3" s="8"/>
      <c r="H3" s="8"/>
      <c r="I3" s="8"/>
      <c r="J3" s="8"/>
      <c r="K3" s="22" t="s">
        <v>16</v>
      </c>
    </row>
    <row r="4" spans="1:11" s="24" customFormat="1" ht="18.75" customHeight="1">
      <c r="A4" s="344" t="s">
        <v>1</v>
      </c>
      <c r="B4" s="344" t="s">
        <v>2</v>
      </c>
      <c r="C4" s="344" t="s">
        <v>9</v>
      </c>
      <c r="D4" s="344" t="s">
        <v>53</v>
      </c>
      <c r="E4" s="344" t="s">
        <v>5</v>
      </c>
      <c r="F4" s="344"/>
      <c r="G4" s="344"/>
      <c r="H4" s="344"/>
      <c r="I4" s="344"/>
      <c r="J4" s="344"/>
      <c r="K4" s="344"/>
    </row>
    <row r="5" spans="1:11" s="24" customFormat="1" ht="20.25" customHeight="1">
      <c r="A5" s="344"/>
      <c r="B5" s="344"/>
      <c r="C5" s="344"/>
      <c r="D5" s="344"/>
      <c r="E5" s="344" t="s">
        <v>11</v>
      </c>
      <c r="F5" s="344" t="s">
        <v>28</v>
      </c>
      <c r="G5" s="344"/>
      <c r="H5" s="344"/>
      <c r="I5" s="344"/>
      <c r="J5" s="344"/>
      <c r="K5" s="344" t="s">
        <v>12</v>
      </c>
    </row>
    <row r="6" spans="1:11" s="24" customFormat="1" ht="63.75">
      <c r="A6" s="344"/>
      <c r="B6" s="344"/>
      <c r="C6" s="344"/>
      <c r="D6" s="344"/>
      <c r="E6" s="344"/>
      <c r="F6" s="28" t="s">
        <v>33</v>
      </c>
      <c r="G6" s="28" t="s">
        <v>34</v>
      </c>
      <c r="H6" s="28" t="s">
        <v>29</v>
      </c>
      <c r="I6" s="28" t="s">
        <v>31</v>
      </c>
      <c r="J6" s="28" t="s">
        <v>32</v>
      </c>
      <c r="K6" s="344"/>
    </row>
    <row r="7" spans="1:11" s="24" customFormat="1" ht="6" customHeight="1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  <c r="H7" s="25">
        <v>8</v>
      </c>
      <c r="I7" s="25">
        <v>9</v>
      </c>
      <c r="J7" s="25">
        <v>10</v>
      </c>
      <c r="K7" s="25">
        <v>11</v>
      </c>
    </row>
    <row r="8" spans="1:11" s="172" customFormat="1" ht="12.75">
      <c r="A8" s="178" t="s">
        <v>252</v>
      </c>
      <c r="B8" s="179"/>
      <c r="C8" s="180" t="s">
        <v>335</v>
      </c>
      <c r="D8" s="180">
        <v>5000</v>
      </c>
      <c r="E8" s="180">
        <v>5000</v>
      </c>
      <c r="F8" s="180"/>
      <c r="G8" s="180"/>
      <c r="H8" s="180"/>
      <c r="I8" s="180"/>
      <c r="J8" s="180"/>
      <c r="K8" s="180"/>
    </row>
    <row r="9" spans="1:11" s="24" customFormat="1" ht="12.75">
      <c r="A9" s="145"/>
      <c r="B9" s="144" t="s">
        <v>253</v>
      </c>
      <c r="C9" s="26" t="s">
        <v>336</v>
      </c>
      <c r="D9" s="26">
        <v>5000</v>
      </c>
      <c r="E9" s="26">
        <v>5000</v>
      </c>
      <c r="F9" s="26"/>
      <c r="G9" s="26"/>
      <c r="H9" s="26"/>
      <c r="I9" s="26"/>
      <c r="J9" s="26"/>
      <c r="K9" s="26"/>
    </row>
    <row r="10" spans="1:11" s="172" customFormat="1" ht="12.75">
      <c r="A10" s="181" t="s">
        <v>254</v>
      </c>
      <c r="B10" s="182"/>
      <c r="C10" s="183" t="s">
        <v>295</v>
      </c>
      <c r="D10" s="183">
        <f>(D11+D12)</f>
        <v>220500</v>
      </c>
      <c r="E10" s="183">
        <f>(E11+E12)</f>
        <v>220500</v>
      </c>
      <c r="F10" s="183"/>
      <c r="G10" s="183"/>
      <c r="H10" s="183"/>
      <c r="I10" s="183"/>
      <c r="J10" s="183"/>
      <c r="K10" s="183"/>
    </row>
    <row r="11" spans="1:11" s="24" customFormat="1" ht="12.75">
      <c r="A11" s="145"/>
      <c r="B11" s="144" t="s">
        <v>255</v>
      </c>
      <c r="C11" s="26" t="s">
        <v>337</v>
      </c>
      <c r="D11" s="26">
        <v>185500</v>
      </c>
      <c r="E11" s="26">
        <v>185500</v>
      </c>
      <c r="F11" s="26"/>
      <c r="G11" s="26"/>
      <c r="H11" s="26"/>
      <c r="I11" s="26"/>
      <c r="J11" s="26"/>
      <c r="K11" s="26"/>
    </row>
    <row r="12" spans="1:11" s="24" customFormat="1" ht="12.75">
      <c r="A12" s="145"/>
      <c r="B12" s="144" t="s">
        <v>271</v>
      </c>
      <c r="C12" s="148" t="s">
        <v>338</v>
      </c>
      <c r="D12" s="148">
        <v>35000</v>
      </c>
      <c r="E12" s="148">
        <v>35000</v>
      </c>
      <c r="F12" s="148"/>
      <c r="G12" s="148"/>
      <c r="H12" s="26"/>
      <c r="I12" s="26"/>
      <c r="J12" s="26"/>
      <c r="K12" s="26"/>
    </row>
    <row r="13" spans="1:11" s="172" customFormat="1" ht="12.75">
      <c r="A13" s="182">
        <v>600</v>
      </c>
      <c r="B13" s="184"/>
      <c r="C13" s="185" t="s">
        <v>297</v>
      </c>
      <c r="D13" s="271">
        <f>(D14+D17)</f>
        <v>11753638</v>
      </c>
      <c r="E13" s="185">
        <v>1211101</v>
      </c>
      <c r="F13" s="185">
        <v>281279</v>
      </c>
      <c r="G13" s="185">
        <v>48772</v>
      </c>
      <c r="H13" s="186">
        <v>60728</v>
      </c>
      <c r="I13" s="183"/>
      <c r="J13" s="183"/>
      <c r="K13" s="183">
        <f>(K14+K17)</f>
        <v>10542537</v>
      </c>
    </row>
    <row r="14" spans="1:11" s="24" customFormat="1" ht="12.75">
      <c r="A14" s="145"/>
      <c r="B14" s="177">
        <v>60014</v>
      </c>
      <c r="C14" s="176" t="s">
        <v>298</v>
      </c>
      <c r="D14" s="176">
        <f>(D15+D16)</f>
        <v>11553638</v>
      </c>
      <c r="E14" s="174">
        <f>(E15+E16)</f>
        <v>1211101</v>
      </c>
      <c r="F14" s="174">
        <v>281279</v>
      </c>
      <c r="G14" s="174">
        <v>48772</v>
      </c>
      <c r="H14" s="175">
        <v>60728</v>
      </c>
      <c r="I14" s="26"/>
      <c r="J14" s="26"/>
      <c r="K14" s="26">
        <f>(K15+K16)</f>
        <v>10342537</v>
      </c>
    </row>
    <row r="15" spans="1:11" s="24" customFormat="1" ht="12.75">
      <c r="A15" s="145"/>
      <c r="B15" s="177"/>
      <c r="C15" s="176" t="s">
        <v>291</v>
      </c>
      <c r="D15" s="176">
        <v>2890651</v>
      </c>
      <c r="E15" s="176">
        <v>1150373</v>
      </c>
      <c r="F15" s="176">
        <v>281279</v>
      </c>
      <c r="G15" s="176">
        <v>48772</v>
      </c>
      <c r="H15" s="175"/>
      <c r="I15" s="26"/>
      <c r="J15" s="26"/>
      <c r="K15" s="26">
        <v>1740278</v>
      </c>
    </row>
    <row r="16" spans="1:11" s="24" customFormat="1" ht="12.75">
      <c r="A16" s="145"/>
      <c r="B16" s="177"/>
      <c r="C16" s="176" t="s">
        <v>292</v>
      </c>
      <c r="D16" s="176">
        <f>(E16+K16)</f>
        <v>8662987</v>
      </c>
      <c r="E16" s="176">
        <v>60728</v>
      </c>
      <c r="F16" s="176"/>
      <c r="G16" s="176"/>
      <c r="H16" s="175">
        <v>60728</v>
      </c>
      <c r="I16" s="26"/>
      <c r="J16" s="26"/>
      <c r="K16" s="26">
        <v>8602259</v>
      </c>
    </row>
    <row r="17" spans="1:11" s="24" customFormat="1" ht="12.75">
      <c r="A17" s="145"/>
      <c r="B17" s="177">
        <v>60013</v>
      </c>
      <c r="C17" s="176" t="s">
        <v>446</v>
      </c>
      <c r="D17" s="176">
        <v>200000</v>
      </c>
      <c r="E17" s="176"/>
      <c r="F17" s="176"/>
      <c r="G17" s="176"/>
      <c r="H17" s="175"/>
      <c r="I17" s="26"/>
      <c r="J17" s="26"/>
      <c r="K17" s="26">
        <v>200000</v>
      </c>
    </row>
    <row r="18" spans="1:11" s="172" customFormat="1" ht="12.75">
      <c r="A18" s="182">
        <v>630</v>
      </c>
      <c r="B18" s="184"/>
      <c r="C18" s="185" t="s">
        <v>339</v>
      </c>
      <c r="D18" s="185">
        <v>3000</v>
      </c>
      <c r="E18" s="185">
        <v>3000</v>
      </c>
      <c r="F18" s="185"/>
      <c r="G18" s="185"/>
      <c r="H18" s="186"/>
      <c r="I18" s="183"/>
      <c r="J18" s="183"/>
      <c r="K18" s="183"/>
    </row>
    <row r="19" spans="1:11" s="24" customFormat="1" ht="12.75">
      <c r="A19" s="145"/>
      <c r="B19" s="145">
        <v>63095</v>
      </c>
      <c r="C19" s="173" t="s">
        <v>340</v>
      </c>
      <c r="D19" s="173">
        <v>3000</v>
      </c>
      <c r="E19" s="173">
        <v>3000</v>
      </c>
      <c r="F19" s="173"/>
      <c r="G19" s="173"/>
      <c r="H19" s="26"/>
      <c r="I19" s="26"/>
      <c r="J19" s="26"/>
      <c r="K19" s="26"/>
    </row>
    <row r="20" spans="1:11" s="172" customFormat="1" ht="12.75">
      <c r="A20" s="182">
        <v>700</v>
      </c>
      <c r="B20" s="182"/>
      <c r="C20" s="183" t="s">
        <v>299</v>
      </c>
      <c r="D20" s="183">
        <v>212250</v>
      </c>
      <c r="E20" s="183">
        <v>212250</v>
      </c>
      <c r="F20" s="183"/>
      <c r="G20" s="183"/>
      <c r="H20" s="183"/>
      <c r="I20" s="183"/>
      <c r="J20" s="183"/>
      <c r="K20" s="183"/>
    </row>
    <row r="21" spans="1:11" s="24" customFormat="1" ht="12" customHeight="1">
      <c r="A21" s="145"/>
      <c r="B21" s="145">
        <v>70005</v>
      </c>
      <c r="C21" s="26" t="s">
        <v>341</v>
      </c>
      <c r="D21" s="26">
        <f>(D22+D23+D24+D25+D26+D27+D28)</f>
        <v>212250</v>
      </c>
      <c r="E21" s="26">
        <v>212250</v>
      </c>
      <c r="F21" s="26"/>
      <c r="G21" s="26"/>
      <c r="H21" s="26"/>
      <c r="I21" s="26"/>
      <c r="J21" s="26"/>
      <c r="K21" s="26"/>
    </row>
    <row r="22" spans="1:11" s="24" customFormat="1" ht="15.75" customHeight="1">
      <c r="A22" s="145"/>
      <c r="B22" s="145"/>
      <c r="C22" s="26" t="s">
        <v>377</v>
      </c>
      <c r="D22" s="26">
        <v>40000</v>
      </c>
      <c r="E22" s="26">
        <v>40000</v>
      </c>
      <c r="F22" s="26"/>
      <c r="G22" s="26"/>
      <c r="H22" s="26"/>
      <c r="I22" s="26"/>
      <c r="J22" s="26"/>
      <c r="K22" s="26"/>
    </row>
    <row r="23" spans="1:11" s="24" customFormat="1" ht="12" customHeight="1">
      <c r="A23" s="145"/>
      <c r="B23" s="145"/>
      <c r="C23" s="26" t="s">
        <v>371</v>
      </c>
      <c r="D23" s="26">
        <v>20000</v>
      </c>
      <c r="E23" s="26">
        <v>20000</v>
      </c>
      <c r="F23" s="26"/>
      <c r="G23" s="26"/>
      <c r="H23" s="26"/>
      <c r="I23" s="26"/>
      <c r="J23" s="26"/>
      <c r="K23" s="26"/>
    </row>
    <row r="24" spans="1:11" s="24" customFormat="1" ht="12" customHeight="1">
      <c r="A24" s="145"/>
      <c r="B24" s="145"/>
      <c r="C24" s="26" t="s">
        <v>372</v>
      </c>
      <c r="D24" s="26">
        <v>4000</v>
      </c>
      <c r="E24" s="26">
        <v>4000</v>
      </c>
      <c r="F24" s="26"/>
      <c r="G24" s="26"/>
      <c r="H24" s="26"/>
      <c r="I24" s="26"/>
      <c r="J24" s="26"/>
      <c r="K24" s="26"/>
    </row>
    <row r="25" spans="1:11" s="24" customFormat="1" ht="12" customHeight="1">
      <c r="A25" s="145"/>
      <c r="B25" s="145"/>
      <c r="C25" s="26" t="s">
        <v>373</v>
      </c>
      <c r="D25" s="26">
        <v>69250</v>
      </c>
      <c r="E25" s="26">
        <v>69250</v>
      </c>
      <c r="F25" s="26"/>
      <c r="G25" s="26"/>
      <c r="H25" s="26"/>
      <c r="I25" s="26"/>
      <c r="J25" s="26"/>
      <c r="K25" s="26"/>
    </row>
    <row r="26" spans="1:11" s="24" customFormat="1" ht="12" customHeight="1">
      <c r="A26" s="145"/>
      <c r="B26" s="145"/>
      <c r="C26" s="26" t="s">
        <v>374</v>
      </c>
      <c r="D26" s="26">
        <v>3000</v>
      </c>
      <c r="E26" s="26">
        <v>3000</v>
      </c>
      <c r="F26" s="26"/>
      <c r="G26" s="26"/>
      <c r="H26" s="26"/>
      <c r="I26" s="26"/>
      <c r="J26" s="26"/>
      <c r="K26" s="26"/>
    </row>
    <row r="27" spans="1:11" s="24" customFormat="1" ht="12" customHeight="1">
      <c r="A27" s="145"/>
      <c r="B27" s="145"/>
      <c r="C27" s="26" t="s">
        <v>375</v>
      </c>
      <c r="D27" s="26">
        <v>66000</v>
      </c>
      <c r="E27" s="26">
        <v>66000</v>
      </c>
      <c r="F27" s="26"/>
      <c r="G27" s="26"/>
      <c r="H27" s="26"/>
      <c r="I27" s="26"/>
      <c r="J27" s="26"/>
      <c r="K27" s="26"/>
    </row>
    <row r="28" spans="1:11" s="24" customFormat="1" ht="12" customHeight="1">
      <c r="A28" s="145"/>
      <c r="B28" s="145"/>
      <c r="C28" s="26" t="s">
        <v>376</v>
      </c>
      <c r="D28" s="26">
        <v>10000</v>
      </c>
      <c r="E28" s="26">
        <v>10000</v>
      </c>
      <c r="F28" s="26"/>
      <c r="G28" s="26"/>
      <c r="H28" s="26"/>
      <c r="I28" s="26"/>
      <c r="J28" s="26"/>
      <c r="K28" s="26"/>
    </row>
    <row r="29" spans="1:11" s="172" customFormat="1" ht="12.75">
      <c r="A29" s="182">
        <v>710</v>
      </c>
      <c r="B29" s="182"/>
      <c r="C29" s="183" t="s">
        <v>301</v>
      </c>
      <c r="D29" s="183">
        <f>(D30+D31+D32)</f>
        <v>356000</v>
      </c>
      <c r="E29" s="183">
        <f>(E30+E31+E32)</f>
        <v>356000</v>
      </c>
      <c r="F29" s="183">
        <v>171697</v>
      </c>
      <c r="G29" s="183">
        <v>35200</v>
      </c>
      <c r="H29" s="183"/>
      <c r="I29" s="183"/>
      <c r="J29" s="183"/>
      <c r="K29" s="183"/>
    </row>
    <row r="30" spans="1:11" s="24" customFormat="1" ht="12.75">
      <c r="A30" s="145"/>
      <c r="B30" s="145">
        <v>71013</v>
      </c>
      <c r="C30" s="26" t="s">
        <v>342</v>
      </c>
      <c r="D30" s="26">
        <v>110000</v>
      </c>
      <c r="E30" s="26">
        <v>110000</v>
      </c>
      <c r="F30" s="26"/>
      <c r="G30" s="26"/>
      <c r="H30" s="26"/>
      <c r="I30" s="26"/>
      <c r="J30" s="26"/>
      <c r="K30" s="26"/>
    </row>
    <row r="31" spans="1:11" s="24" customFormat="1" ht="12.75">
      <c r="A31" s="145"/>
      <c r="B31" s="145">
        <v>71014</v>
      </c>
      <c r="C31" s="26" t="s">
        <v>343</v>
      </c>
      <c r="D31" s="26">
        <v>5000</v>
      </c>
      <c r="E31" s="26">
        <v>5000</v>
      </c>
      <c r="F31" s="26"/>
      <c r="G31" s="26"/>
      <c r="H31" s="26"/>
      <c r="I31" s="26"/>
      <c r="J31" s="26"/>
      <c r="K31" s="26"/>
    </row>
    <row r="32" spans="1:11" s="24" customFormat="1" ht="12.75">
      <c r="A32" s="145"/>
      <c r="B32" s="145">
        <v>71015</v>
      </c>
      <c r="C32" s="26" t="s">
        <v>304</v>
      </c>
      <c r="D32" s="26">
        <v>241000</v>
      </c>
      <c r="E32" s="26">
        <v>241000</v>
      </c>
      <c r="F32" s="26">
        <v>171697</v>
      </c>
      <c r="G32" s="26">
        <v>35200</v>
      </c>
      <c r="H32" s="26"/>
      <c r="I32" s="26"/>
      <c r="J32" s="26"/>
      <c r="K32" s="26"/>
    </row>
    <row r="33" spans="1:11" s="172" customFormat="1" ht="12.75">
      <c r="A33" s="182">
        <v>750</v>
      </c>
      <c r="B33" s="182"/>
      <c r="C33" s="183" t="s">
        <v>305</v>
      </c>
      <c r="D33" s="183">
        <f>(D34+D35+D36+D37+D38+D39)</f>
        <v>4431272</v>
      </c>
      <c r="E33" s="183">
        <f>(E34+E35+E36+E37+E38+E39)</f>
        <v>4386272</v>
      </c>
      <c r="F33" s="183">
        <f>(F34+F36+F35+F37+F38+F39)</f>
        <v>2597652</v>
      </c>
      <c r="G33" s="183">
        <f>(G34+G35+G36+G37+G38+G39)</f>
        <v>493768</v>
      </c>
      <c r="H33" s="183"/>
      <c r="I33" s="183"/>
      <c r="J33" s="183"/>
      <c r="K33" s="183">
        <v>45000</v>
      </c>
    </row>
    <row r="34" spans="1:11" s="24" customFormat="1" ht="12.75">
      <c r="A34" s="145"/>
      <c r="B34" s="145">
        <v>75011</v>
      </c>
      <c r="C34" s="26" t="s">
        <v>306</v>
      </c>
      <c r="D34" s="26">
        <v>792728</v>
      </c>
      <c r="E34" s="26">
        <v>792728</v>
      </c>
      <c r="F34" s="26">
        <v>651926</v>
      </c>
      <c r="G34" s="26">
        <v>125988</v>
      </c>
      <c r="H34" s="26"/>
      <c r="I34" s="26"/>
      <c r="J34" s="26"/>
      <c r="K34" s="26"/>
    </row>
    <row r="35" spans="1:11" s="24" customFormat="1" ht="12.75">
      <c r="A35" s="145"/>
      <c r="B35" s="145">
        <v>75019</v>
      </c>
      <c r="C35" s="26" t="s">
        <v>344</v>
      </c>
      <c r="D35" s="26">
        <v>174134</v>
      </c>
      <c r="E35" s="26">
        <v>174134</v>
      </c>
      <c r="F35" s="26"/>
      <c r="G35" s="26"/>
      <c r="H35" s="26"/>
      <c r="I35" s="26"/>
      <c r="J35" s="26"/>
      <c r="K35" s="26"/>
    </row>
    <row r="36" spans="1:11" s="24" customFormat="1" ht="12.75">
      <c r="A36" s="145"/>
      <c r="B36" s="145">
        <v>75020</v>
      </c>
      <c r="C36" s="26" t="s">
        <v>307</v>
      </c>
      <c r="D36" s="26">
        <v>3354410</v>
      </c>
      <c r="E36" s="26">
        <v>3309410</v>
      </c>
      <c r="F36" s="26">
        <v>1936926</v>
      </c>
      <c r="G36" s="26">
        <v>367530</v>
      </c>
      <c r="H36" s="26"/>
      <c r="I36" s="26"/>
      <c r="J36" s="26"/>
      <c r="K36" s="26">
        <v>45000</v>
      </c>
    </row>
    <row r="37" spans="1:11" s="24" customFormat="1" ht="12.75">
      <c r="A37" s="145"/>
      <c r="B37" s="145">
        <v>75045</v>
      </c>
      <c r="C37" s="26" t="s">
        <v>308</v>
      </c>
      <c r="D37" s="26">
        <v>26000</v>
      </c>
      <c r="E37" s="26">
        <v>26000</v>
      </c>
      <c r="F37" s="26">
        <v>6000</v>
      </c>
      <c r="G37" s="26">
        <v>250</v>
      </c>
      <c r="H37" s="26"/>
      <c r="I37" s="26"/>
      <c r="J37" s="26"/>
      <c r="K37" s="26"/>
    </row>
    <row r="38" spans="1:11" s="24" customFormat="1" ht="12.75">
      <c r="A38" s="145"/>
      <c r="B38" s="145">
        <v>75075</v>
      </c>
      <c r="C38" s="26" t="s">
        <v>345</v>
      </c>
      <c r="D38" s="26">
        <v>80000</v>
      </c>
      <c r="E38" s="26">
        <v>80000</v>
      </c>
      <c r="F38" s="26">
        <v>2800</v>
      </c>
      <c r="G38" s="26"/>
      <c r="H38" s="26"/>
      <c r="I38" s="26"/>
      <c r="J38" s="26"/>
      <c r="K38" s="26"/>
    </row>
    <row r="39" spans="1:11" s="24" customFormat="1" ht="12.75">
      <c r="A39" s="145"/>
      <c r="B39" s="145">
        <v>75095</v>
      </c>
      <c r="C39" s="26" t="s">
        <v>385</v>
      </c>
      <c r="D39" s="26">
        <v>4000</v>
      </c>
      <c r="E39" s="26">
        <v>4000</v>
      </c>
      <c r="F39" s="26"/>
      <c r="G39" s="26"/>
      <c r="H39" s="26"/>
      <c r="I39" s="26"/>
      <c r="J39" s="26"/>
      <c r="K39" s="26"/>
    </row>
    <row r="40" spans="1:11" s="172" customFormat="1" ht="15.75" customHeight="1">
      <c r="A40" s="182">
        <v>754</v>
      </c>
      <c r="B40" s="182"/>
      <c r="C40" s="183" t="s">
        <v>346</v>
      </c>
      <c r="D40" s="183">
        <v>2579142</v>
      </c>
      <c r="E40" s="183">
        <v>2579142</v>
      </c>
      <c r="F40" s="183">
        <v>2091897</v>
      </c>
      <c r="G40" s="183">
        <v>10000</v>
      </c>
      <c r="H40" s="183"/>
      <c r="I40" s="183"/>
      <c r="J40" s="183"/>
      <c r="K40" s="183"/>
    </row>
    <row r="41" spans="1:11" s="24" customFormat="1" ht="12.75">
      <c r="A41" s="145"/>
      <c r="B41" s="145">
        <v>75411</v>
      </c>
      <c r="C41" s="26" t="s">
        <v>310</v>
      </c>
      <c r="D41" s="26">
        <v>2562000</v>
      </c>
      <c r="E41" s="26">
        <v>2562000</v>
      </c>
      <c r="F41" s="26">
        <v>2091897</v>
      </c>
      <c r="G41" s="26">
        <v>10000</v>
      </c>
      <c r="H41" s="26"/>
      <c r="I41" s="26"/>
      <c r="J41" s="26"/>
      <c r="K41" s="26"/>
    </row>
    <row r="42" spans="1:11" s="24" customFormat="1" ht="12.75">
      <c r="A42" s="145"/>
      <c r="B42" s="145">
        <v>75421</v>
      </c>
      <c r="C42" s="26" t="s">
        <v>347</v>
      </c>
      <c r="D42" s="26">
        <v>17142</v>
      </c>
      <c r="E42" s="26">
        <v>17142</v>
      </c>
      <c r="F42" s="26"/>
      <c r="G42" s="26"/>
      <c r="H42" s="26"/>
      <c r="I42" s="26"/>
      <c r="J42" s="26"/>
      <c r="K42" s="26"/>
    </row>
    <row r="43" spans="1:11" s="172" customFormat="1" ht="12.75">
      <c r="A43" s="182">
        <v>757</v>
      </c>
      <c r="B43" s="182"/>
      <c r="C43" s="183" t="s">
        <v>348</v>
      </c>
      <c r="D43" s="183">
        <f>(D44+D45)</f>
        <v>971958</v>
      </c>
      <c r="E43" s="183">
        <f>(D44+D45)</f>
        <v>971958</v>
      </c>
      <c r="F43" s="183"/>
      <c r="G43" s="183"/>
      <c r="H43" s="183"/>
      <c r="I43" s="183">
        <v>110000</v>
      </c>
      <c r="J43" s="183">
        <v>861958</v>
      </c>
      <c r="K43" s="183"/>
    </row>
    <row r="44" spans="1:11" s="24" customFormat="1" ht="12.75">
      <c r="A44" s="145"/>
      <c r="B44" s="145">
        <v>75702</v>
      </c>
      <c r="C44" s="26" t="s">
        <v>272</v>
      </c>
      <c r="D44" s="26">
        <v>110000</v>
      </c>
      <c r="E44" s="26">
        <v>110000</v>
      </c>
      <c r="F44" s="26"/>
      <c r="G44" s="26"/>
      <c r="H44" s="26"/>
      <c r="I44" s="26">
        <v>110000</v>
      </c>
      <c r="J44" s="26"/>
      <c r="K44" s="26"/>
    </row>
    <row r="45" spans="1:11" s="24" customFormat="1" ht="12.75">
      <c r="A45" s="145"/>
      <c r="B45" s="145">
        <v>75704</v>
      </c>
      <c r="C45" s="26" t="s">
        <v>273</v>
      </c>
      <c r="D45" s="26">
        <v>861958</v>
      </c>
      <c r="E45" s="26">
        <v>861958</v>
      </c>
      <c r="F45" s="26"/>
      <c r="G45" s="26"/>
      <c r="H45" s="26"/>
      <c r="I45" s="26"/>
      <c r="J45" s="26">
        <v>861958</v>
      </c>
      <c r="K45" s="26"/>
    </row>
    <row r="46" spans="1:11" s="172" customFormat="1" ht="12.75">
      <c r="A46" s="182">
        <v>758</v>
      </c>
      <c r="B46" s="182"/>
      <c r="C46" s="187" t="s">
        <v>314</v>
      </c>
      <c r="D46" s="183">
        <v>518288</v>
      </c>
      <c r="E46" s="183">
        <v>518288</v>
      </c>
      <c r="F46" s="183"/>
      <c r="G46" s="183"/>
      <c r="H46" s="183"/>
      <c r="I46" s="183"/>
      <c r="J46" s="183"/>
      <c r="K46" s="183"/>
    </row>
    <row r="47" spans="1:11" s="24" customFormat="1" ht="12.75">
      <c r="A47" s="146"/>
      <c r="B47" s="146">
        <v>75818</v>
      </c>
      <c r="C47" s="147" t="s">
        <v>349</v>
      </c>
      <c r="D47" s="148">
        <v>518288</v>
      </c>
      <c r="E47" s="148">
        <v>518288</v>
      </c>
      <c r="F47" s="148"/>
      <c r="G47" s="148"/>
      <c r="H47" s="148"/>
      <c r="I47" s="148"/>
      <c r="J47" s="148"/>
      <c r="K47" s="148"/>
    </row>
    <row r="48" spans="1:11" s="172" customFormat="1" ht="12.75">
      <c r="A48" s="170">
        <v>801</v>
      </c>
      <c r="B48" s="170"/>
      <c r="C48" s="171" t="s">
        <v>315</v>
      </c>
      <c r="D48" s="169">
        <f>(D49+D50+D54+D57+D60+D61+D62)</f>
        <v>8388268</v>
      </c>
      <c r="E48" s="169">
        <f>(E49+E50+E54+E57+E60+E61+E62)</f>
        <v>8371541</v>
      </c>
      <c r="F48" s="169">
        <f>(F49+F50+F54+F57+F60+F61+F62)</f>
        <v>5767649</v>
      </c>
      <c r="G48" s="169">
        <f>(G49+G50+G54+G57+G60+G61+G62)</f>
        <v>956804</v>
      </c>
      <c r="H48" s="169">
        <v>500000</v>
      </c>
      <c r="I48" s="169"/>
      <c r="J48" s="169"/>
      <c r="K48" s="169">
        <v>16727</v>
      </c>
    </row>
    <row r="49" spans="1:11" s="24" customFormat="1" ht="12.75">
      <c r="A49" s="146"/>
      <c r="B49" s="146">
        <v>80114</v>
      </c>
      <c r="C49" s="147" t="s">
        <v>386</v>
      </c>
      <c r="D49" s="148">
        <v>429128</v>
      </c>
      <c r="E49" s="148">
        <v>429128</v>
      </c>
      <c r="F49" s="148">
        <v>313643</v>
      </c>
      <c r="G49" s="148">
        <v>54968</v>
      </c>
      <c r="H49" s="148"/>
      <c r="I49" s="148"/>
      <c r="J49" s="148"/>
      <c r="K49" s="148"/>
    </row>
    <row r="50" spans="1:11" s="24" customFormat="1" ht="12.75">
      <c r="A50" s="146"/>
      <c r="B50" s="146">
        <v>80120</v>
      </c>
      <c r="C50" s="147" t="s">
        <v>316</v>
      </c>
      <c r="D50" s="148">
        <v>3167014</v>
      </c>
      <c r="E50" s="148">
        <f>(E51+E52+E53)</f>
        <v>3150287</v>
      </c>
      <c r="F50" s="148">
        <v>2337959</v>
      </c>
      <c r="G50" s="148">
        <v>385119</v>
      </c>
      <c r="H50" s="148"/>
      <c r="I50" s="148"/>
      <c r="J50" s="148"/>
      <c r="K50" s="148">
        <v>16727</v>
      </c>
    </row>
    <row r="51" spans="1:11" s="24" customFormat="1" ht="12.75">
      <c r="A51" s="146"/>
      <c r="C51" s="147" t="s">
        <v>286</v>
      </c>
      <c r="D51" s="148">
        <v>1737477</v>
      </c>
      <c r="E51" s="148">
        <v>1720750</v>
      </c>
      <c r="F51" s="148">
        <v>1270708</v>
      </c>
      <c r="G51" s="148">
        <v>206545</v>
      </c>
      <c r="H51" s="148"/>
      <c r="I51" s="148"/>
      <c r="J51" s="148"/>
      <c r="K51" s="148">
        <v>16727</v>
      </c>
    </row>
    <row r="52" spans="1:11" s="24" customFormat="1" ht="12.75">
      <c r="A52" s="146"/>
      <c r="C52" s="147" t="s">
        <v>287</v>
      </c>
      <c r="D52" s="148">
        <v>1063472</v>
      </c>
      <c r="E52" s="148">
        <v>1063472</v>
      </c>
      <c r="F52" s="148">
        <v>792122</v>
      </c>
      <c r="G52" s="148">
        <v>132714</v>
      </c>
      <c r="H52" s="148"/>
      <c r="I52" s="148"/>
      <c r="J52" s="148"/>
      <c r="K52" s="148"/>
    </row>
    <row r="53" spans="1:11" s="24" customFormat="1" ht="12.75">
      <c r="A53" s="146"/>
      <c r="B53" s="146"/>
      <c r="C53" s="147" t="s">
        <v>288</v>
      </c>
      <c r="D53" s="148">
        <v>366065</v>
      </c>
      <c r="E53" s="148">
        <v>366065</v>
      </c>
      <c r="F53" s="148">
        <v>275129</v>
      </c>
      <c r="G53" s="148">
        <v>45860</v>
      </c>
      <c r="H53" s="148"/>
      <c r="I53" s="148"/>
      <c r="J53" s="148"/>
      <c r="K53" s="148"/>
    </row>
    <row r="54" spans="1:11" s="24" customFormat="1" ht="12.75">
      <c r="A54" s="146"/>
      <c r="B54" s="146">
        <v>80123</v>
      </c>
      <c r="C54" s="147" t="s">
        <v>350</v>
      </c>
      <c r="D54" s="148">
        <v>683888</v>
      </c>
      <c r="E54" s="148">
        <v>683888</v>
      </c>
      <c r="F54" s="148">
        <v>503654</v>
      </c>
      <c r="G54" s="148">
        <v>83238</v>
      </c>
      <c r="H54" s="148"/>
      <c r="I54" s="148"/>
      <c r="J54" s="148"/>
      <c r="K54" s="148"/>
    </row>
    <row r="55" spans="1:11" s="24" customFormat="1" ht="12.75">
      <c r="A55" s="146"/>
      <c r="B55" s="146"/>
      <c r="C55" s="147" t="s">
        <v>287</v>
      </c>
      <c r="D55" s="148">
        <v>411292</v>
      </c>
      <c r="E55" s="148">
        <v>411292</v>
      </c>
      <c r="F55" s="148">
        <v>297828</v>
      </c>
      <c r="G55" s="148">
        <v>49670</v>
      </c>
      <c r="H55" s="148"/>
      <c r="I55" s="148"/>
      <c r="J55" s="148"/>
      <c r="K55" s="148"/>
    </row>
    <row r="56" spans="1:11" s="24" customFormat="1" ht="12.75">
      <c r="A56" s="146"/>
      <c r="B56" s="146"/>
      <c r="C56" s="147" t="s">
        <v>288</v>
      </c>
      <c r="D56" s="148">
        <v>272596</v>
      </c>
      <c r="E56" s="148">
        <v>272596</v>
      </c>
      <c r="F56" s="148">
        <v>205826</v>
      </c>
      <c r="G56" s="148">
        <v>33568</v>
      </c>
      <c r="H56" s="148"/>
      <c r="I56" s="148"/>
      <c r="J56" s="148"/>
      <c r="K56" s="148"/>
    </row>
    <row r="57" spans="1:11" s="24" customFormat="1" ht="12.75">
      <c r="A57" s="146"/>
      <c r="B57" s="146">
        <v>80130</v>
      </c>
      <c r="C57" s="147" t="s">
        <v>351</v>
      </c>
      <c r="D57" s="148">
        <v>3520164</v>
      </c>
      <c r="E57" s="148">
        <v>3520164</v>
      </c>
      <c r="F57" s="148">
        <v>2612393</v>
      </c>
      <c r="G57" s="148">
        <v>433479</v>
      </c>
      <c r="H57" s="148"/>
      <c r="I57" s="148"/>
      <c r="J57" s="148"/>
      <c r="K57" s="148"/>
    </row>
    <row r="58" spans="1:11" s="24" customFormat="1" ht="12.75">
      <c r="A58" s="146"/>
      <c r="B58" s="146"/>
      <c r="C58" s="147" t="s">
        <v>287</v>
      </c>
      <c r="D58" s="148">
        <v>1215066</v>
      </c>
      <c r="E58" s="148">
        <v>1215066</v>
      </c>
      <c r="F58" s="148">
        <v>876345</v>
      </c>
      <c r="G58" s="148">
        <v>146151</v>
      </c>
      <c r="H58" s="148"/>
      <c r="I58" s="148"/>
      <c r="J58" s="148"/>
      <c r="K58" s="148"/>
    </row>
    <row r="59" spans="1:11" s="24" customFormat="1" ht="12.75">
      <c r="A59" s="146"/>
      <c r="B59" s="146"/>
      <c r="C59" s="147" t="s">
        <v>288</v>
      </c>
      <c r="D59" s="148">
        <v>2305098</v>
      </c>
      <c r="E59" s="148">
        <v>2305098</v>
      </c>
      <c r="F59" s="148">
        <v>1736048</v>
      </c>
      <c r="G59" s="148">
        <v>287328</v>
      </c>
      <c r="H59" s="148"/>
      <c r="I59" s="148"/>
      <c r="J59" s="148"/>
      <c r="K59" s="148"/>
    </row>
    <row r="60" spans="1:11" s="24" customFormat="1" ht="12.75">
      <c r="A60" s="146"/>
      <c r="B60" s="146">
        <v>80144</v>
      </c>
      <c r="C60" s="147" t="s">
        <v>352</v>
      </c>
      <c r="D60" s="148">
        <v>500000</v>
      </c>
      <c r="E60" s="148">
        <v>500000</v>
      </c>
      <c r="F60" s="148"/>
      <c r="G60" s="148"/>
      <c r="H60" s="148">
        <v>500000</v>
      </c>
      <c r="I60" s="148"/>
      <c r="J60" s="148"/>
      <c r="K60" s="148"/>
    </row>
    <row r="61" spans="1:11" s="24" customFormat="1" ht="15.75" customHeight="1">
      <c r="A61" s="146"/>
      <c r="B61" s="146">
        <v>80146</v>
      </c>
      <c r="C61" s="147" t="s">
        <v>353</v>
      </c>
      <c r="D61" s="148">
        <v>46074</v>
      </c>
      <c r="E61" s="148">
        <v>46074</v>
      </c>
      <c r="F61" s="148"/>
      <c r="G61" s="148"/>
      <c r="H61" s="148"/>
      <c r="I61" s="148"/>
      <c r="J61" s="148"/>
      <c r="K61" s="148"/>
    </row>
    <row r="62" spans="1:11" s="24" customFormat="1" ht="12.75">
      <c r="A62" s="146"/>
      <c r="B62" s="146">
        <v>80195</v>
      </c>
      <c r="C62" s="147" t="s">
        <v>340</v>
      </c>
      <c r="D62" s="148">
        <v>42000</v>
      </c>
      <c r="E62" s="148">
        <v>42000</v>
      </c>
      <c r="F62" s="148"/>
      <c r="G62" s="148"/>
      <c r="H62" s="148"/>
      <c r="I62" s="148"/>
      <c r="J62" s="148"/>
      <c r="K62" s="148"/>
    </row>
    <row r="63" spans="1:11" s="24" customFormat="1" ht="16.5" customHeight="1">
      <c r="A63" s="146"/>
      <c r="B63" s="146"/>
      <c r="C63" s="147" t="s">
        <v>367</v>
      </c>
      <c r="D63" s="148">
        <v>42000</v>
      </c>
      <c r="E63" s="148">
        <v>42000</v>
      </c>
      <c r="F63" s="148"/>
      <c r="G63" s="148"/>
      <c r="H63" s="148"/>
      <c r="I63" s="148"/>
      <c r="J63" s="148"/>
      <c r="K63" s="148"/>
    </row>
    <row r="64" spans="1:11" s="172" customFormat="1" ht="12.75">
      <c r="A64" s="170">
        <v>851</v>
      </c>
      <c r="B64" s="170"/>
      <c r="C64" s="171" t="s">
        <v>317</v>
      </c>
      <c r="D64" s="169">
        <f>(D65+D66)</f>
        <v>3546481</v>
      </c>
      <c r="E64" s="169">
        <v>1048681</v>
      </c>
      <c r="F64" s="169"/>
      <c r="G64" s="169">
        <v>1048681</v>
      </c>
      <c r="H64" s="169"/>
      <c r="I64" s="169"/>
      <c r="J64" s="169"/>
      <c r="K64" s="169">
        <v>2497800</v>
      </c>
    </row>
    <row r="65" spans="1:11" s="24" customFormat="1" ht="12.75">
      <c r="A65" s="146"/>
      <c r="B65" s="146">
        <v>85111</v>
      </c>
      <c r="C65" s="147" t="s">
        <v>318</v>
      </c>
      <c r="D65" s="148">
        <v>2497800</v>
      </c>
      <c r="E65" s="148"/>
      <c r="F65" s="148"/>
      <c r="G65" s="148"/>
      <c r="H65" s="148"/>
      <c r="I65" s="148"/>
      <c r="J65" s="148"/>
      <c r="K65" s="148">
        <v>2497800</v>
      </c>
    </row>
    <row r="66" spans="1:11" s="24" customFormat="1" ht="12.75">
      <c r="A66" s="146"/>
      <c r="B66" s="146">
        <v>85156</v>
      </c>
      <c r="C66" s="147" t="s">
        <v>354</v>
      </c>
      <c r="D66" s="148">
        <f>(D67+D68)</f>
        <v>1048681</v>
      </c>
      <c r="E66" s="148">
        <v>1048681</v>
      </c>
      <c r="F66" s="148"/>
      <c r="G66" s="148">
        <v>1048681</v>
      </c>
      <c r="H66" s="148"/>
      <c r="I66" s="148"/>
      <c r="J66" s="148"/>
      <c r="K66" s="148"/>
    </row>
    <row r="67" spans="1:11" s="24" customFormat="1" ht="12.75">
      <c r="A67" s="146"/>
      <c r="B67" s="146"/>
      <c r="C67" s="147" t="s">
        <v>281</v>
      </c>
      <c r="D67" s="148">
        <v>2000</v>
      </c>
      <c r="E67" s="148">
        <v>2000</v>
      </c>
      <c r="F67" s="148"/>
      <c r="G67" s="148">
        <v>2000</v>
      </c>
      <c r="H67" s="148"/>
      <c r="I67" s="148"/>
      <c r="J67" s="148"/>
      <c r="K67" s="148"/>
    </row>
    <row r="68" spans="1:11" s="24" customFormat="1" ht="12.75">
      <c r="A68" s="146"/>
      <c r="B68" s="146"/>
      <c r="C68" s="147" t="s">
        <v>282</v>
      </c>
      <c r="D68" s="148">
        <v>1046681</v>
      </c>
      <c r="E68" s="148">
        <v>1046681</v>
      </c>
      <c r="F68" s="148"/>
      <c r="G68" s="148">
        <v>1046681</v>
      </c>
      <c r="H68" s="148"/>
      <c r="I68" s="148"/>
      <c r="J68" s="148"/>
      <c r="K68" s="148"/>
    </row>
    <row r="69" spans="1:11" s="172" customFormat="1" ht="15.75">
      <c r="A69" s="170">
        <v>852</v>
      </c>
      <c r="B69" s="170"/>
      <c r="C69" s="171" t="s">
        <v>319</v>
      </c>
      <c r="D69" s="169">
        <f>(D70+D74+D75+D76+D77+D78)</f>
        <v>3579522</v>
      </c>
      <c r="E69" s="169">
        <f>(E70+E74+E75+E76+E77+E78)</f>
        <v>3489522</v>
      </c>
      <c r="F69" s="169">
        <f>(F70+F74+F75+F76+F77+F78)</f>
        <v>1628551</v>
      </c>
      <c r="G69" s="169">
        <f>(G70+G74+G75+G76+G76+G77)</f>
        <v>347992</v>
      </c>
      <c r="H69" s="169">
        <f>(H73+H75+H78)</f>
        <v>97722</v>
      </c>
      <c r="I69" s="169"/>
      <c r="J69" s="188"/>
      <c r="K69" s="169">
        <v>90000</v>
      </c>
    </row>
    <row r="70" spans="1:11" s="24" customFormat="1" ht="12.75">
      <c r="A70" s="146"/>
      <c r="B70" s="146">
        <v>85201</v>
      </c>
      <c r="C70" s="147" t="s">
        <v>320</v>
      </c>
      <c r="D70" s="148">
        <f>(D71+D72+D73)</f>
        <v>200504</v>
      </c>
      <c r="E70" s="148">
        <f>(E71+E72+E73)</f>
        <v>200504</v>
      </c>
      <c r="F70" s="148">
        <v>38826</v>
      </c>
      <c r="G70" s="148">
        <v>7820</v>
      </c>
      <c r="H70" s="148"/>
      <c r="I70" s="148"/>
      <c r="J70" s="148"/>
      <c r="K70" s="148"/>
    </row>
    <row r="71" spans="1:11" s="24" customFormat="1" ht="12.75">
      <c r="A71" s="146"/>
      <c r="B71" s="146"/>
      <c r="C71" s="147" t="s">
        <v>284</v>
      </c>
      <c r="D71" s="148">
        <v>50000</v>
      </c>
      <c r="E71" s="148">
        <v>50000</v>
      </c>
      <c r="F71" s="148"/>
      <c r="G71" s="148"/>
      <c r="H71" s="148"/>
      <c r="I71" s="148"/>
      <c r="J71" s="148"/>
      <c r="K71" s="148"/>
    </row>
    <row r="72" spans="1:11" s="24" customFormat="1" ht="12.75">
      <c r="A72" s="146"/>
      <c r="B72" s="146"/>
      <c r="C72" s="147" t="s">
        <v>283</v>
      </c>
      <c r="D72" s="148">
        <v>117000</v>
      </c>
      <c r="E72" s="148">
        <v>117000</v>
      </c>
      <c r="F72" s="148">
        <v>38826</v>
      </c>
      <c r="G72" s="148">
        <v>7820</v>
      </c>
      <c r="H72" s="148"/>
      <c r="I72" s="148"/>
      <c r="J72" s="148"/>
      <c r="K72" s="148"/>
    </row>
    <row r="73" spans="1:11" s="24" customFormat="1" ht="12.75">
      <c r="A73" s="146"/>
      <c r="B73" s="146"/>
      <c r="C73" s="147" t="s">
        <v>285</v>
      </c>
      <c r="D73" s="148">
        <v>33504</v>
      </c>
      <c r="E73" s="148">
        <v>33504</v>
      </c>
      <c r="F73" s="148"/>
      <c r="G73" s="148"/>
      <c r="H73" s="148">
        <v>33504</v>
      </c>
      <c r="I73" s="148"/>
      <c r="J73" s="148"/>
      <c r="K73" s="148"/>
    </row>
    <row r="74" spans="1:11" s="24" customFormat="1" ht="12.75">
      <c r="A74" s="146"/>
      <c r="B74" s="146">
        <v>85202</v>
      </c>
      <c r="C74" s="147" t="s">
        <v>355</v>
      </c>
      <c r="D74" s="148">
        <v>2600000</v>
      </c>
      <c r="E74" s="148">
        <v>2510000</v>
      </c>
      <c r="F74" s="148">
        <v>1423593</v>
      </c>
      <c r="G74" s="148">
        <v>282321</v>
      </c>
      <c r="H74" s="148"/>
      <c r="I74" s="148"/>
      <c r="J74" s="148"/>
      <c r="K74" s="148">
        <v>90000</v>
      </c>
    </row>
    <row r="75" spans="1:11" s="24" customFormat="1" ht="12.75">
      <c r="A75" s="146"/>
      <c r="B75" s="146">
        <v>85204</v>
      </c>
      <c r="C75" s="147" t="s">
        <v>322</v>
      </c>
      <c r="D75" s="148">
        <v>558693</v>
      </c>
      <c r="E75" s="148">
        <v>558693</v>
      </c>
      <c r="F75" s="148">
        <v>22800</v>
      </c>
      <c r="G75" s="148">
        <v>4675</v>
      </c>
      <c r="H75" s="148">
        <v>61218</v>
      </c>
      <c r="I75" s="148"/>
      <c r="J75" s="148"/>
      <c r="K75" s="148"/>
    </row>
    <row r="76" spans="1:11" s="24" customFormat="1" ht="12.75">
      <c r="A76" s="146"/>
      <c r="B76" s="146">
        <v>85218</v>
      </c>
      <c r="C76" s="147" t="s">
        <v>356</v>
      </c>
      <c r="D76" s="148">
        <v>180125</v>
      </c>
      <c r="E76" s="148">
        <v>180125</v>
      </c>
      <c r="F76" s="148">
        <v>119944</v>
      </c>
      <c r="G76" s="148">
        <v>24190</v>
      </c>
      <c r="H76" s="148"/>
      <c r="I76" s="148"/>
      <c r="J76" s="148"/>
      <c r="K76" s="148"/>
    </row>
    <row r="77" spans="1:11" s="24" customFormat="1" ht="12.75">
      <c r="A77" s="146"/>
      <c r="B77" s="146">
        <v>85220</v>
      </c>
      <c r="C77" s="147" t="s">
        <v>357</v>
      </c>
      <c r="D77" s="148">
        <v>37200</v>
      </c>
      <c r="E77" s="148">
        <v>37200</v>
      </c>
      <c r="F77" s="148">
        <v>23388</v>
      </c>
      <c r="G77" s="148">
        <v>4796</v>
      </c>
      <c r="H77" s="148"/>
      <c r="I77" s="148"/>
      <c r="J77" s="148"/>
      <c r="K77" s="148"/>
    </row>
    <row r="78" spans="1:11" s="24" customFormat="1" ht="12.75">
      <c r="A78" s="146"/>
      <c r="B78" s="146">
        <v>85295</v>
      </c>
      <c r="C78" s="147" t="s">
        <v>340</v>
      </c>
      <c r="D78" s="148">
        <v>3000</v>
      </c>
      <c r="E78" s="148">
        <v>3000</v>
      </c>
      <c r="F78" s="148"/>
      <c r="G78" s="148"/>
      <c r="H78" s="148">
        <v>3000</v>
      </c>
      <c r="I78" s="148"/>
      <c r="J78" s="148"/>
      <c r="K78" s="148"/>
    </row>
    <row r="79" spans="1:11" s="172" customFormat="1" ht="17.25" customHeight="1">
      <c r="A79" s="170">
        <v>853</v>
      </c>
      <c r="B79" s="170"/>
      <c r="C79" s="171" t="s">
        <v>358</v>
      </c>
      <c r="D79" s="169">
        <f>(D80+D81+D82)</f>
        <v>990756</v>
      </c>
      <c r="E79" s="169">
        <f>(E80+E81+E82)</f>
        <v>990756</v>
      </c>
      <c r="F79" s="169">
        <f>(F81+F82)</f>
        <v>709416</v>
      </c>
      <c r="G79" s="169">
        <f>(G80+G81+G82)</f>
        <v>120184</v>
      </c>
      <c r="H79" s="169">
        <v>59618</v>
      </c>
      <c r="I79" s="169"/>
      <c r="J79" s="169"/>
      <c r="K79" s="169"/>
    </row>
    <row r="80" spans="1:11" s="24" customFormat="1" ht="12.75">
      <c r="A80" s="146"/>
      <c r="B80" s="146">
        <v>85311</v>
      </c>
      <c r="C80" s="147" t="s">
        <v>264</v>
      </c>
      <c r="D80" s="148">
        <v>59618</v>
      </c>
      <c r="E80" s="148">
        <v>59618</v>
      </c>
      <c r="F80" s="148"/>
      <c r="G80" s="148"/>
      <c r="H80" s="148">
        <v>59618</v>
      </c>
      <c r="I80" s="148"/>
      <c r="J80" s="148"/>
      <c r="K80" s="148"/>
    </row>
    <row r="81" spans="1:11" s="24" customFormat="1" ht="12.75">
      <c r="A81" s="146"/>
      <c r="B81" s="146">
        <v>85321</v>
      </c>
      <c r="C81" s="147" t="s">
        <v>359</v>
      </c>
      <c r="D81" s="148">
        <v>98200</v>
      </c>
      <c r="E81" s="148">
        <v>98200</v>
      </c>
      <c r="F81" s="148">
        <v>72532</v>
      </c>
      <c r="G81" s="148">
        <v>8410</v>
      </c>
      <c r="H81" s="148"/>
      <c r="I81" s="148"/>
      <c r="J81" s="148"/>
      <c r="K81" s="148"/>
    </row>
    <row r="82" spans="1:11" s="24" customFormat="1" ht="12.75">
      <c r="A82" s="146"/>
      <c r="B82" s="146">
        <v>85333</v>
      </c>
      <c r="C82" s="147" t="s">
        <v>267</v>
      </c>
      <c r="D82" s="148">
        <v>832938</v>
      </c>
      <c r="E82" s="148">
        <v>832938</v>
      </c>
      <c r="F82" s="148">
        <v>636884</v>
      </c>
      <c r="G82" s="148">
        <v>111774</v>
      </c>
      <c r="H82" s="148"/>
      <c r="I82" s="148"/>
      <c r="J82" s="148"/>
      <c r="K82" s="148"/>
    </row>
    <row r="83" spans="1:11" s="172" customFormat="1" ht="25.5">
      <c r="A83" s="170">
        <v>854</v>
      </c>
      <c r="B83" s="170"/>
      <c r="C83" s="171" t="s">
        <v>360</v>
      </c>
      <c r="D83" s="169">
        <f>(D84+D85+D88+D89+D90+D91)</f>
        <v>1293079</v>
      </c>
      <c r="E83" s="169">
        <v>1293079</v>
      </c>
      <c r="F83" s="169">
        <f>(F84+F85+F88+F89+F90+F91)</f>
        <v>780395</v>
      </c>
      <c r="G83" s="169">
        <f>(G84+G85+G86+G87)</f>
        <v>202126</v>
      </c>
      <c r="H83" s="169"/>
      <c r="I83" s="169"/>
      <c r="J83" s="169"/>
      <c r="K83" s="169"/>
    </row>
    <row r="84" spans="1:11" s="24" customFormat="1" ht="12.75">
      <c r="A84" s="146"/>
      <c r="B84" s="146">
        <v>85406</v>
      </c>
      <c r="C84" s="147" t="s">
        <v>361</v>
      </c>
      <c r="D84" s="148">
        <v>526473</v>
      </c>
      <c r="E84" s="148">
        <v>526473</v>
      </c>
      <c r="F84" s="148">
        <v>382476</v>
      </c>
      <c r="G84" s="148">
        <v>71960</v>
      </c>
      <c r="H84" s="148"/>
      <c r="I84" s="148"/>
      <c r="J84" s="148"/>
      <c r="K84" s="148"/>
    </row>
    <row r="85" spans="1:11" s="24" customFormat="1" ht="12.75">
      <c r="A85" s="146"/>
      <c r="B85" s="146">
        <v>85410</v>
      </c>
      <c r="C85" s="147" t="s">
        <v>362</v>
      </c>
      <c r="D85" s="148">
        <v>703695</v>
      </c>
      <c r="E85" s="148">
        <v>703695</v>
      </c>
      <c r="F85" s="148">
        <v>394469</v>
      </c>
      <c r="G85" s="148">
        <v>65083</v>
      </c>
      <c r="H85" s="148"/>
      <c r="I85" s="148"/>
      <c r="J85" s="148"/>
      <c r="K85" s="148"/>
    </row>
    <row r="86" spans="1:11" s="24" customFormat="1" ht="12.75">
      <c r="A86" s="146"/>
      <c r="B86" s="146"/>
      <c r="C86" s="147" t="s">
        <v>289</v>
      </c>
      <c r="D86" s="148">
        <v>251710</v>
      </c>
      <c r="E86" s="148">
        <v>251710</v>
      </c>
      <c r="F86" s="148">
        <v>127831</v>
      </c>
      <c r="G86" s="148">
        <v>21312</v>
      </c>
      <c r="H86" s="148"/>
      <c r="I86" s="148"/>
      <c r="J86" s="148"/>
      <c r="K86" s="148"/>
    </row>
    <row r="87" spans="1:11" s="24" customFormat="1" ht="12.75">
      <c r="A87" s="146"/>
      <c r="B87" s="146"/>
      <c r="C87" s="147" t="s">
        <v>290</v>
      </c>
      <c r="D87" s="148">
        <v>451985</v>
      </c>
      <c r="E87" s="148">
        <v>451985</v>
      </c>
      <c r="F87" s="148">
        <v>266638</v>
      </c>
      <c r="G87" s="148">
        <v>43771</v>
      </c>
      <c r="H87" s="148"/>
      <c r="I87" s="148"/>
      <c r="J87" s="148"/>
      <c r="K87" s="148"/>
    </row>
    <row r="88" spans="1:11" s="24" customFormat="1" ht="12.75">
      <c r="A88" s="146"/>
      <c r="B88" s="146">
        <v>85415</v>
      </c>
      <c r="C88" s="147" t="s">
        <v>363</v>
      </c>
      <c r="D88" s="148">
        <v>18234</v>
      </c>
      <c r="E88" s="148">
        <v>18234</v>
      </c>
      <c r="F88" s="148"/>
      <c r="G88" s="148"/>
      <c r="H88" s="148"/>
      <c r="I88" s="148"/>
      <c r="J88" s="148"/>
      <c r="K88" s="148"/>
    </row>
    <row r="89" spans="1:11" s="24" customFormat="1" ht="12.75">
      <c r="A89" s="146"/>
      <c r="B89" s="146">
        <v>85418</v>
      </c>
      <c r="C89" s="147" t="s">
        <v>274</v>
      </c>
      <c r="D89" s="148">
        <v>3500</v>
      </c>
      <c r="E89" s="148">
        <v>3500</v>
      </c>
      <c r="F89" s="148">
        <v>1050</v>
      </c>
      <c r="G89" s="148"/>
      <c r="H89" s="148"/>
      <c r="I89" s="148"/>
      <c r="J89" s="148"/>
      <c r="K89" s="148"/>
    </row>
    <row r="90" spans="1:11" s="24" customFormat="1" ht="12.75">
      <c r="A90" s="146"/>
      <c r="B90" s="146">
        <v>85446</v>
      </c>
      <c r="C90" s="147" t="s">
        <v>275</v>
      </c>
      <c r="D90" s="148">
        <v>4877</v>
      </c>
      <c r="E90" s="148">
        <v>4877</v>
      </c>
      <c r="F90" s="148"/>
      <c r="G90" s="148"/>
      <c r="H90" s="148"/>
      <c r="I90" s="148"/>
      <c r="J90" s="148"/>
      <c r="K90" s="148"/>
    </row>
    <row r="91" spans="1:11" s="24" customFormat="1" ht="12.75">
      <c r="A91" s="146"/>
      <c r="B91" s="146">
        <v>85495</v>
      </c>
      <c r="C91" s="147" t="s">
        <v>340</v>
      </c>
      <c r="D91" s="148">
        <v>36300</v>
      </c>
      <c r="E91" s="148">
        <v>36300</v>
      </c>
      <c r="F91" s="148">
        <v>2400</v>
      </c>
      <c r="G91" s="148"/>
      <c r="H91" s="148"/>
      <c r="I91" s="148"/>
      <c r="J91" s="148"/>
      <c r="K91" s="148"/>
    </row>
    <row r="92" spans="1:11" s="24" customFormat="1" ht="12.75">
      <c r="A92" s="146"/>
      <c r="B92" s="146"/>
      <c r="C92" s="147" t="s">
        <v>368</v>
      </c>
      <c r="D92" s="148">
        <v>6300</v>
      </c>
      <c r="E92" s="148">
        <v>6300</v>
      </c>
      <c r="F92" s="148"/>
      <c r="G92" s="148"/>
      <c r="H92" s="148"/>
      <c r="I92" s="148"/>
      <c r="J92" s="148"/>
      <c r="K92" s="148"/>
    </row>
    <row r="93" spans="1:11" s="24" customFormat="1" ht="12.75">
      <c r="A93" s="146"/>
      <c r="B93" s="146"/>
      <c r="C93" s="147" t="s">
        <v>369</v>
      </c>
      <c r="D93" s="148">
        <v>30000</v>
      </c>
      <c r="E93" s="148">
        <v>30000</v>
      </c>
      <c r="F93" s="148">
        <v>2400</v>
      </c>
      <c r="G93" s="148"/>
      <c r="H93" s="148"/>
      <c r="I93" s="148"/>
      <c r="J93" s="148"/>
      <c r="K93" s="148"/>
    </row>
    <row r="94" spans="1:11" s="172" customFormat="1" ht="12.75" customHeight="1">
      <c r="A94" s="170">
        <v>921</v>
      </c>
      <c r="B94" s="170"/>
      <c r="C94" s="171" t="s">
        <v>364</v>
      </c>
      <c r="D94" s="169">
        <f>(D95+D96+D97+D98)</f>
        <v>172000</v>
      </c>
      <c r="E94" s="169">
        <v>172000</v>
      </c>
      <c r="F94" s="169">
        <v>15900</v>
      </c>
      <c r="G94" s="169"/>
      <c r="H94" s="169">
        <v>120000</v>
      </c>
      <c r="I94" s="169"/>
      <c r="J94" s="169"/>
      <c r="K94" s="169"/>
    </row>
    <row r="95" spans="1:11" s="24" customFormat="1" ht="13.5" customHeight="1">
      <c r="A95" s="146"/>
      <c r="B95" s="146">
        <v>92105</v>
      </c>
      <c r="C95" s="147" t="s">
        <v>365</v>
      </c>
      <c r="D95" s="148">
        <v>40000</v>
      </c>
      <c r="E95" s="148">
        <v>40000</v>
      </c>
      <c r="F95" s="148">
        <v>3900</v>
      </c>
      <c r="G95" s="148"/>
      <c r="H95" s="148"/>
      <c r="I95" s="148"/>
      <c r="J95" s="148"/>
      <c r="K95" s="148"/>
    </row>
    <row r="96" spans="1:11" s="24" customFormat="1" ht="12.75">
      <c r="A96" s="146"/>
      <c r="B96" s="146">
        <v>92109</v>
      </c>
      <c r="C96" s="147" t="s">
        <v>277</v>
      </c>
      <c r="D96" s="148">
        <v>100000</v>
      </c>
      <c r="E96" s="148">
        <v>100000</v>
      </c>
      <c r="F96" s="148"/>
      <c r="G96" s="148"/>
      <c r="H96" s="148">
        <v>100000</v>
      </c>
      <c r="I96" s="148"/>
      <c r="J96" s="148"/>
      <c r="K96" s="148"/>
    </row>
    <row r="97" spans="1:11" s="24" customFormat="1" ht="12.75">
      <c r="A97" s="146"/>
      <c r="B97" s="146">
        <v>92116</v>
      </c>
      <c r="C97" s="147" t="s">
        <v>276</v>
      </c>
      <c r="D97" s="148">
        <v>20000</v>
      </c>
      <c r="E97" s="148">
        <v>20000</v>
      </c>
      <c r="F97" s="148"/>
      <c r="G97" s="148"/>
      <c r="H97" s="148">
        <v>20000</v>
      </c>
      <c r="I97" s="148"/>
      <c r="J97" s="148"/>
      <c r="K97" s="148"/>
    </row>
    <row r="98" spans="1:11" s="24" customFormat="1" ht="25.5">
      <c r="A98" s="146"/>
      <c r="B98" s="146">
        <v>92195</v>
      </c>
      <c r="C98" s="147" t="s">
        <v>387</v>
      </c>
      <c r="D98" s="148">
        <v>12000</v>
      </c>
      <c r="E98" s="148">
        <v>12000</v>
      </c>
      <c r="F98" s="148">
        <v>12000</v>
      </c>
      <c r="G98" s="148"/>
      <c r="H98" s="148"/>
      <c r="I98" s="148"/>
      <c r="J98" s="148"/>
      <c r="K98" s="148"/>
    </row>
    <row r="99" spans="1:11" s="172" customFormat="1" ht="12.75">
      <c r="A99" s="170">
        <v>926</v>
      </c>
      <c r="B99" s="170"/>
      <c r="C99" s="171" t="s">
        <v>366</v>
      </c>
      <c r="D99" s="169">
        <v>30000</v>
      </c>
      <c r="E99" s="169">
        <v>30000</v>
      </c>
      <c r="F99" s="169">
        <v>3900</v>
      </c>
      <c r="G99" s="169"/>
      <c r="H99" s="169"/>
      <c r="I99" s="169"/>
      <c r="J99" s="169"/>
      <c r="K99" s="169"/>
    </row>
    <row r="100" spans="1:11" s="24" customFormat="1" ht="12.75">
      <c r="A100" s="146"/>
      <c r="B100" s="146">
        <v>92605</v>
      </c>
      <c r="C100" s="147" t="s">
        <v>370</v>
      </c>
      <c r="D100" s="148">
        <v>30000</v>
      </c>
      <c r="E100" s="148">
        <v>30000</v>
      </c>
      <c r="F100" s="148">
        <v>3900</v>
      </c>
      <c r="G100" s="148"/>
      <c r="H100" s="148"/>
      <c r="I100" s="148"/>
      <c r="J100" s="148"/>
      <c r="K100" s="148"/>
    </row>
    <row r="101" spans="1:11" s="27" customFormat="1" ht="24.75" customHeight="1">
      <c r="A101" s="340" t="s">
        <v>30</v>
      </c>
      <c r="B101" s="341"/>
      <c r="C101" s="342"/>
      <c r="D101" s="23">
        <f>(D8+D10+D13+D18+D20+D29+D33+D40+D43+D46+D48+D64+D69+D79+D83+D94+D99)</f>
        <v>39051154</v>
      </c>
      <c r="E101" s="23">
        <f>(E8+E10+E13+E18+E20+E29+E33+E40+E43+E46+E48+E64+E69+E79+E83+E94+E99)</f>
        <v>25859090</v>
      </c>
      <c r="F101" s="23">
        <f>(F13+F29+F33+F40+F48+F69+F79+F83+F94+F99)</f>
        <v>14048336</v>
      </c>
      <c r="G101" s="23">
        <f>(G13+G29+G33+G40+G48+G64+G69+G79+G83)</f>
        <v>3263527</v>
      </c>
      <c r="H101" s="23">
        <f>(H13+H48+H69+H79+H94)</f>
        <v>838068</v>
      </c>
      <c r="I101" s="23">
        <v>110000</v>
      </c>
      <c r="J101" s="23">
        <v>861958</v>
      </c>
      <c r="K101" s="23">
        <f>(K13+K33+K48+K64+K69)</f>
        <v>13192064</v>
      </c>
    </row>
  </sheetData>
  <sheetProtection/>
  <mergeCells count="10">
    <mergeCell ref="A101:C101"/>
    <mergeCell ref="A1:K1"/>
    <mergeCell ref="D4:D6"/>
    <mergeCell ref="A4:A6"/>
    <mergeCell ref="C4:C6"/>
    <mergeCell ref="B4:B6"/>
    <mergeCell ref="E4:K4"/>
    <mergeCell ref="F5:J5"/>
    <mergeCell ref="E5:E6"/>
    <mergeCell ref="K5:K6"/>
  </mergeCells>
  <printOptions horizontalCentered="1"/>
  <pageMargins left="0.3937007874015748" right="0.3937007874015748" top="1.4960629921259843" bottom="0.7874015748031497" header="0.5118110236220472" footer="0.5118110236220472"/>
  <pageSetup fitToHeight="4" fitToWidth="1" horizontalDpi="600" verticalDpi="600" orientation="landscape" paperSize="9" r:id="rId1"/>
  <headerFooter alignWithMargins="0">
    <oddHeader>&amp;RZałącznik nr &amp;A
do uchwały Rady Powiatu nr ...............
z dnia ..............................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zoomScaleSheetLayoutView="100" zoomScalePageLayoutView="0" workbookViewId="0" topLeftCell="J1">
      <selection activeCell="D9" sqref="D9"/>
      <selection activeCell="A1" sqref="A1:O1"/>
    </sheetView>
  </sheetViews>
  <sheetFormatPr defaultColWidth="9.00390625" defaultRowHeight="12.75"/>
  <cols>
    <col min="1" max="1" width="5.625" style="1" customWidth="1"/>
    <col min="2" max="2" width="5.00390625" style="1" bestFit="1" customWidth="1"/>
    <col min="3" max="3" width="7.00390625" style="1" bestFit="1" customWidth="1"/>
    <col min="4" max="4" width="14.375" style="1" bestFit="1" customWidth="1"/>
    <col min="5" max="5" width="10.625" style="1" customWidth="1"/>
    <col min="6" max="7" width="11.25390625" style="1" customWidth="1"/>
    <col min="8" max="8" width="8.75390625" style="1" customWidth="1"/>
    <col min="9" max="9" width="9.00390625" style="1" customWidth="1"/>
    <col min="10" max="10" width="11.00390625" style="1" customWidth="1"/>
    <col min="11" max="11" width="12.875" style="1" customWidth="1"/>
    <col min="12" max="13" width="11.625" style="1" bestFit="1" customWidth="1"/>
    <col min="14" max="14" width="10.25390625" style="1" customWidth="1"/>
    <col min="15" max="15" width="16.75390625" style="3" customWidth="1"/>
    <col min="16" max="16384" width="9.125" style="1" customWidth="1"/>
  </cols>
  <sheetData>
    <row r="1" spans="1:15" s="18" customFormat="1" ht="12.75">
      <c r="A1" s="345" t="s">
        <v>54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</row>
    <row r="2" spans="1:15" s="18" customFormat="1" ht="10.5" customHeight="1">
      <c r="A2" s="225"/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1" t="s">
        <v>14</v>
      </c>
    </row>
    <row r="3" spans="1:15" s="18" customFormat="1" ht="19.5" customHeight="1">
      <c r="A3" s="346" t="s">
        <v>18</v>
      </c>
      <c r="B3" s="346" t="s">
        <v>1</v>
      </c>
      <c r="C3" s="346" t="s">
        <v>13</v>
      </c>
      <c r="D3" s="347" t="s">
        <v>45</v>
      </c>
      <c r="E3" s="347" t="s">
        <v>19</v>
      </c>
      <c r="F3" s="349" t="s">
        <v>55</v>
      </c>
      <c r="G3" s="352" t="s">
        <v>27</v>
      </c>
      <c r="H3" s="352"/>
      <c r="I3" s="352"/>
      <c r="J3" s="352"/>
      <c r="K3" s="352"/>
      <c r="L3" s="352"/>
      <c r="M3" s="352"/>
      <c r="N3" s="348"/>
      <c r="O3" s="347" t="s">
        <v>20</v>
      </c>
    </row>
    <row r="4" spans="1:15" s="18" customFormat="1" ht="19.5" customHeight="1">
      <c r="A4" s="346"/>
      <c r="B4" s="346"/>
      <c r="C4" s="346"/>
      <c r="D4" s="347"/>
      <c r="E4" s="347"/>
      <c r="F4" s="350"/>
      <c r="G4" s="348" t="s">
        <v>56</v>
      </c>
      <c r="H4" s="347" t="s">
        <v>10</v>
      </c>
      <c r="I4" s="347"/>
      <c r="J4" s="347"/>
      <c r="K4" s="347"/>
      <c r="L4" s="347" t="s">
        <v>17</v>
      </c>
      <c r="M4" s="347" t="s">
        <v>57</v>
      </c>
      <c r="N4" s="349" t="s">
        <v>58</v>
      </c>
      <c r="O4" s="347"/>
    </row>
    <row r="5" spans="1:15" s="18" customFormat="1" ht="29.25" customHeight="1">
      <c r="A5" s="346"/>
      <c r="B5" s="346"/>
      <c r="C5" s="346"/>
      <c r="D5" s="347"/>
      <c r="E5" s="347"/>
      <c r="F5" s="350"/>
      <c r="G5" s="348"/>
      <c r="H5" s="347" t="s">
        <v>47</v>
      </c>
      <c r="I5" s="347" t="s">
        <v>43</v>
      </c>
      <c r="J5" s="347" t="s">
        <v>48</v>
      </c>
      <c r="K5" s="347" t="s">
        <v>44</v>
      </c>
      <c r="L5" s="347"/>
      <c r="M5" s="347"/>
      <c r="N5" s="350"/>
      <c r="O5" s="347"/>
    </row>
    <row r="6" spans="1:15" s="18" customFormat="1" ht="19.5" customHeight="1">
      <c r="A6" s="346"/>
      <c r="B6" s="346"/>
      <c r="C6" s="346"/>
      <c r="D6" s="347"/>
      <c r="E6" s="347"/>
      <c r="F6" s="350"/>
      <c r="G6" s="348"/>
      <c r="H6" s="347"/>
      <c r="I6" s="347"/>
      <c r="J6" s="347"/>
      <c r="K6" s="347"/>
      <c r="L6" s="347"/>
      <c r="M6" s="347"/>
      <c r="N6" s="350"/>
      <c r="O6" s="347"/>
    </row>
    <row r="7" spans="1:15" s="18" customFormat="1" ht="19.5" customHeight="1">
      <c r="A7" s="346"/>
      <c r="B7" s="346"/>
      <c r="C7" s="346"/>
      <c r="D7" s="347"/>
      <c r="E7" s="347"/>
      <c r="F7" s="351"/>
      <c r="G7" s="348"/>
      <c r="H7" s="347"/>
      <c r="I7" s="347"/>
      <c r="J7" s="347"/>
      <c r="K7" s="347"/>
      <c r="L7" s="347"/>
      <c r="M7" s="347"/>
      <c r="N7" s="351"/>
      <c r="O7" s="347"/>
    </row>
    <row r="8" spans="1:15" s="18" customFormat="1" ht="7.5" customHeight="1">
      <c r="A8" s="111">
        <v>1</v>
      </c>
      <c r="B8" s="111">
        <v>2</v>
      </c>
      <c r="C8" s="111">
        <v>3</v>
      </c>
      <c r="D8" s="111">
        <v>4</v>
      </c>
      <c r="E8" s="111">
        <v>5</v>
      </c>
      <c r="F8" s="111">
        <v>6</v>
      </c>
      <c r="G8" s="111">
        <v>7</v>
      </c>
      <c r="H8" s="111">
        <v>8</v>
      </c>
      <c r="I8" s="111">
        <v>9</v>
      </c>
      <c r="J8" s="111">
        <v>10</v>
      </c>
      <c r="K8" s="111">
        <v>11</v>
      </c>
      <c r="L8" s="111">
        <v>12</v>
      </c>
      <c r="M8" s="111">
        <v>13</v>
      </c>
      <c r="N8" s="111"/>
      <c r="O8" s="111">
        <v>13</v>
      </c>
    </row>
    <row r="9" spans="1:15" s="18" customFormat="1" ht="124.5" customHeight="1">
      <c r="A9" s="45" t="s">
        <v>6</v>
      </c>
      <c r="B9" s="78">
        <v>851</v>
      </c>
      <c r="C9" s="78">
        <v>85111</v>
      </c>
      <c r="D9" s="226" t="s">
        <v>469</v>
      </c>
      <c r="E9" s="227">
        <v>3021420</v>
      </c>
      <c r="F9" s="227">
        <v>21420</v>
      </c>
      <c r="G9" s="227">
        <v>2497800</v>
      </c>
      <c r="H9" s="227">
        <v>374672</v>
      </c>
      <c r="I9" s="226"/>
      <c r="J9" s="228" t="s">
        <v>21</v>
      </c>
      <c r="K9" s="210">
        <v>2123128</v>
      </c>
      <c r="L9" s="78">
        <v>257400</v>
      </c>
      <c r="M9" s="78">
        <v>244800</v>
      </c>
      <c r="N9" s="78"/>
      <c r="O9" s="229" t="s">
        <v>388</v>
      </c>
    </row>
    <row r="10" spans="1:15" s="18" customFormat="1" ht="102">
      <c r="A10" s="41" t="s">
        <v>7</v>
      </c>
      <c r="B10" s="79">
        <v>600</v>
      </c>
      <c r="C10" s="79">
        <v>60014</v>
      </c>
      <c r="D10" s="226" t="s">
        <v>389</v>
      </c>
      <c r="E10" s="129">
        <v>2244331</v>
      </c>
      <c r="F10" s="129">
        <v>81331</v>
      </c>
      <c r="G10" s="129">
        <v>2163000</v>
      </c>
      <c r="H10" s="79"/>
      <c r="I10" s="129">
        <v>239450</v>
      </c>
      <c r="J10" s="112" t="s">
        <v>410</v>
      </c>
      <c r="K10" s="129">
        <v>1838550</v>
      </c>
      <c r="L10" s="79"/>
      <c r="M10" s="79"/>
      <c r="N10" s="79"/>
      <c r="O10" s="230" t="s">
        <v>388</v>
      </c>
    </row>
    <row r="11" spans="1:15" s="18" customFormat="1" ht="76.5">
      <c r="A11" s="41" t="s">
        <v>8</v>
      </c>
      <c r="B11" s="79">
        <v>600</v>
      </c>
      <c r="C11" s="79">
        <v>60014</v>
      </c>
      <c r="D11" s="226" t="s">
        <v>390</v>
      </c>
      <c r="E11" s="129">
        <v>4773399</v>
      </c>
      <c r="F11" s="129">
        <v>73940</v>
      </c>
      <c r="G11" s="129">
        <v>4699459</v>
      </c>
      <c r="H11" s="79"/>
      <c r="I11" s="129">
        <v>704919</v>
      </c>
      <c r="J11" s="231" t="s">
        <v>21</v>
      </c>
      <c r="K11" s="129">
        <v>3994540</v>
      </c>
      <c r="L11" s="79"/>
      <c r="M11" s="79"/>
      <c r="N11" s="79"/>
      <c r="O11" s="230" t="s">
        <v>388</v>
      </c>
    </row>
    <row r="12" spans="1:15" s="18" customFormat="1" ht="63.75">
      <c r="A12" s="41">
        <v>4</v>
      </c>
      <c r="B12" s="79">
        <v>600</v>
      </c>
      <c r="C12" s="79">
        <v>60014</v>
      </c>
      <c r="D12" s="226" t="s">
        <v>391</v>
      </c>
      <c r="E12" s="129">
        <v>1777114</v>
      </c>
      <c r="F12" s="129">
        <v>37314</v>
      </c>
      <c r="G12" s="129">
        <v>1739800</v>
      </c>
      <c r="H12" s="79"/>
      <c r="I12" s="129">
        <v>260970</v>
      </c>
      <c r="J12" s="231" t="s">
        <v>21</v>
      </c>
      <c r="K12" s="129">
        <v>1478830</v>
      </c>
      <c r="L12" s="79"/>
      <c r="M12" s="79"/>
      <c r="N12" s="132"/>
      <c r="O12" s="232" t="s">
        <v>388</v>
      </c>
    </row>
    <row r="13" spans="1:15" s="18" customFormat="1" ht="76.5">
      <c r="A13" s="41">
        <v>5</v>
      </c>
      <c r="B13" s="79">
        <v>600</v>
      </c>
      <c r="C13" s="79">
        <v>60014</v>
      </c>
      <c r="D13" s="226" t="s">
        <v>392</v>
      </c>
      <c r="E13" s="129">
        <v>4527355</v>
      </c>
      <c r="F13" s="129">
        <v>54955</v>
      </c>
      <c r="G13" s="129"/>
      <c r="H13" s="79"/>
      <c r="I13" s="129"/>
      <c r="J13" s="231" t="s">
        <v>21</v>
      </c>
      <c r="K13" s="129"/>
      <c r="L13" s="129">
        <v>4472400</v>
      </c>
      <c r="M13" s="79"/>
      <c r="N13" s="132"/>
      <c r="O13" s="232" t="s">
        <v>388</v>
      </c>
    </row>
    <row r="14" spans="1:15" s="18" customFormat="1" ht="63.75">
      <c r="A14" s="41">
        <v>6</v>
      </c>
      <c r="B14" s="79">
        <v>600</v>
      </c>
      <c r="C14" s="79">
        <v>60014</v>
      </c>
      <c r="D14" s="226" t="s">
        <v>393</v>
      </c>
      <c r="E14" s="129">
        <v>5600000</v>
      </c>
      <c r="F14" s="129">
        <v>100000</v>
      </c>
      <c r="G14" s="129"/>
      <c r="H14" s="79"/>
      <c r="I14" s="129"/>
      <c r="J14" s="231" t="s">
        <v>21</v>
      </c>
      <c r="K14" s="129"/>
      <c r="L14" s="129">
        <v>5500000</v>
      </c>
      <c r="M14" s="79"/>
      <c r="N14" s="132"/>
      <c r="O14" s="232" t="s">
        <v>388</v>
      </c>
    </row>
    <row r="15" spans="1:15" s="18" customFormat="1" ht="114.75">
      <c r="A15" s="41">
        <v>7</v>
      </c>
      <c r="B15" s="79">
        <v>600</v>
      </c>
      <c r="C15" s="79">
        <v>60014</v>
      </c>
      <c r="D15" s="226" t="s">
        <v>394</v>
      </c>
      <c r="E15" s="129">
        <v>10074607</v>
      </c>
      <c r="F15" s="129">
        <v>74607</v>
      </c>
      <c r="G15" s="79"/>
      <c r="H15" s="79"/>
      <c r="I15" s="79"/>
      <c r="J15" s="231" t="s">
        <v>21</v>
      </c>
      <c r="K15" s="79"/>
      <c r="L15" s="79"/>
      <c r="M15" s="129">
        <v>10000000</v>
      </c>
      <c r="N15" s="132"/>
      <c r="O15" s="232" t="s">
        <v>388</v>
      </c>
    </row>
    <row r="16" spans="1:15" s="18" customFormat="1" ht="51">
      <c r="A16" s="39">
        <v>8</v>
      </c>
      <c r="B16" s="233">
        <v>600</v>
      </c>
      <c r="C16" s="233">
        <v>60014</v>
      </c>
      <c r="D16" s="226" t="s">
        <v>395</v>
      </c>
      <c r="E16" s="234">
        <v>2227000</v>
      </c>
      <c r="F16" s="233"/>
      <c r="G16" s="233"/>
      <c r="H16" s="233"/>
      <c r="I16" s="233"/>
      <c r="J16" s="231"/>
      <c r="K16" s="233"/>
      <c r="L16" s="233"/>
      <c r="M16" s="234">
        <v>2227000</v>
      </c>
      <c r="N16" s="235"/>
      <c r="O16" s="236" t="s">
        <v>388</v>
      </c>
    </row>
    <row r="17" spans="1:15" s="237" customFormat="1" ht="22.5" customHeight="1">
      <c r="A17" s="353" t="s">
        <v>46</v>
      </c>
      <c r="B17" s="353"/>
      <c r="C17" s="353"/>
      <c r="D17" s="353"/>
      <c r="E17" s="126">
        <f>(F17+G17+L17+M17)</f>
        <v>34245226</v>
      </c>
      <c r="F17" s="126">
        <f>(F9+F10+F11+F12+F13+F14+F15)</f>
        <v>443567</v>
      </c>
      <c r="G17" s="126">
        <f>(G9+G10+G11+G12)</f>
        <v>11100059</v>
      </c>
      <c r="H17" s="126">
        <v>374672</v>
      </c>
      <c r="I17" s="126">
        <f>(I10+I11+I12)</f>
        <v>1205339</v>
      </c>
      <c r="J17" s="126">
        <v>85000</v>
      </c>
      <c r="K17" s="126">
        <f>(K9+K10+K11+K12)</f>
        <v>9435048</v>
      </c>
      <c r="L17" s="126">
        <f>(L9+L13+L14)</f>
        <v>10229800</v>
      </c>
      <c r="M17" s="126">
        <f>(M9+M15+M16)</f>
        <v>12471800</v>
      </c>
      <c r="N17" s="15"/>
      <c r="O17" s="125" t="s">
        <v>15</v>
      </c>
    </row>
    <row r="19" ht="12.75">
      <c r="A19" s="1" t="s">
        <v>26</v>
      </c>
    </row>
    <row r="20" ht="12.75">
      <c r="A20" s="1" t="s">
        <v>22</v>
      </c>
    </row>
    <row r="21" ht="12.75">
      <c r="A21" s="1" t="s">
        <v>23</v>
      </c>
    </row>
    <row r="22" ht="12.75">
      <c r="A22" s="1" t="s">
        <v>24</v>
      </c>
    </row>
    <row r="23" ht="12.75">
      <c r="A23" s="1" t="s">
        <v>25</v>
      </c>
    </row>
  </sheetData>
  <sheetProtection/>
  <mergeCells count="19">
    <mergeCell ref="G3:N3"/>
    <mergeCell ref="L4:L7"/>
    <mergeCell ref="A17:D17"/>
    <mergeCell ref="H4:K4"/>
    <mergeCell ref="H5:H7"/>
    <mergeCell ref="I5:I7"/>
    <mergeCell ref="J5:J7"/>
    <mergeCell ref="K5:K7"/>
    <mergeCell ref="F3:F7"/>
    <mergeCell ref="A1:O1"/>
    <mergeCell ref="A3:A7"/>
    <mergeCell ref="B3:B7"/>
    <mergeCell ref="C3:C7"/>
    <mergeCell ref="D3:D7"/>
    <mergeCell ref="O3:O7"/>
    <mergeCell ref="G4:G7"/>
    <mergeCell ref="E3:E7"/>
    <mergeCell ref="M4:M7"/>
    <mergeCell ref="N4:N7"/>
  </mergeCells>
  <printOptions horizontalCentered="1"/>
  <pageMargins left="0.5" right="0.3937007874015748" top="1.39" bottom="0.7874015748031497" header="0.5118110236220472" footer="0.5118110236220472"/>
  <pageSetup fitToHeight="2" fitToWidth="1" horizontalDpi="600" verticalDpi="600" orientation="landscape" paperSize="9" scale="89" r:id="rId1"/>
  <headerFooter alignWithMargins="0">
    <oddHeader>&amp;R&amp;9Załącznik nr &amp;A
do uchwały Rady Powiatu nr............... 
z dnia ..............................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PageLayoutView="0" workbookViewId="0" topLeftCell="A27">
      <selection activeCell="B9" sqref="B9"/>
      <selection activeCell="E23" sqref="E23"/>
    </sheetView>
  </sheetViews>
  <sheetFormatPr defaultColWidth="9.00390625" defaultRowHeight="12.75"/>
  <cols>
    <col min="1" max="1" width="5.625" style="1" customWidth="1"/>
    <col min="2" max="2" width="6.875" style="29" customWidth="1"/>
    <col min="3" max="3" width="7.75390625" style="29" customWidth="1"/>
    <col min="4" max="4" width="15.625" style="1" customWidth="1"/>
    <col min="5" max="5" width="12.75390625" style="3" customWidth="1"/>
    <col min="6" max="7" width="10.125" style="1" customWidth="1"/>
    <col min="8" max="8" width="13.125" style="1" customWidth="1"/>
    <col min="9" max="9" width="14.375" style="1" customWidth="1"/>
    <col min="10" max="10" width="16.75390625" style="1" customWidth="1"/>
    <col min="11" max="16384" width="9.125" style="1" customWidth="1"/>
  </cols>
  <sheetData>
    <row r="1" spans="1:10" ht="18" customHeight="1">
      <c r="A1" s="331" t="s">
        <v>59</v>
      </c>
      <c r="B1" s="331"/>
      <c r="C1" s="331"/>
      <c r="D1" s="331"/>
      <c r="E1" s="331"/>
      <c r="F1" s="331"/>
      <c r="G1" s="331"/>
      <c r="H1" s="331"/>
      <c r="I1" s="331"/>
      <c r="J1" s="331"/>
    </row>
    <row r="2" spans="1:10" ht="10.5" customHeight="1">
      <c r="A2" s="7"/>
      <c r="B2" s="312"/>
      <c r="C2" s="312"/>
      <c r="D2" s="7"/>
      <c r="E2" s="7"/>
      <c r="F2" s="7"/>
      <c r="G2" s="7"/>
      <c r="H2" s="7"/>
      <c r="I2" s="7"/>
      <c r="J2" s="5" t="s">
        <v>14</v>
      </c>
    </row>
    <row r="3" spans="1:10" s="18" customFormat="1" ht="19.5" customHeight="1">
      <c r="A3" s="332" t="s">
        <v>18</v>
      </c>
      <c r="B3" s="335" t="s">
        <v>1</v>
      </c>
      <c r="C3" s="335" t="s">
        <v>13</v>
      </c>
      <c r="D3" s="349" t="s">
        <v>50</v>
      </c>
      <c r="E3" s="327" t="s">
        <v>27</v>
      </c>
      <c r="F3" s="352"/>
      <c r="G3" s="352"/>
      <c r="H3" s="352"/>
      <c r="I3" s="348"/>
      <c r="J3" s="349" t="s">
        <v>20</v>
      </c>
    </row>
    <row r="4" spans="1:10" s="18" customFormat="1" ht="19.5" customHeight="1">
      <c r="A4" s="333"/>
      <c r="B4" s="325"/>
      <c r="C4" s="325"/>
      <c r="D4" s="350"/>
      <c r="E4" s="349" t="s">
        <v>60</v>
      </c>
      <c r="F4" s="327" t="s">
        <v>10</v>
      </c>
      <c r="G4" s="352"/>
      <c r="H4" s="352"/>
      <c r="I4" s="348"/>
      <c r="J4" s="350"/>
    </row>
    <row r="5" spans="1:10" s="18" customFormat="1" ht="29.25" customHeight="1">
      <c r="A5" s="333"/>
      <c r="B5" s="325"/>
      <c r="C5" s="325"/>
      <c r="D5" s="350"/>
      <c r="E5" s="350"/>
      <c r="F5" s="349" t="s">
        <v>47</v>
      </c>
      <c r="G5" s="349" t="s">
        <v>43</v>
      </c>
      <c r="H5" s="349" t="s">
        <v>49</v>
      </c>
      <c r="I5" s="349" t="s">
        <v>44</v>
      </c>
      <c r="J5" s="350"/>
    </row>
    <row r="6" spans="1:10" s="18" customFormat="1" ht="19.5" customHeight="1">
      <c r="A6" s="333"/>
      <c r="B6" s="325"/>
      <c r="C6" s="325"/>
      <c r="D6" s="350"/>
      <c r="E6" s="350"/>
      <c r="F6" s="350"/>
      <c r="G6" s="350"/>
      <c r="H6" s="350"/>
      <c r="I6" s="350"/>
      <c r="J6" s="350"/>
    </row>
    <row r="7" spans="1:10" s="18" customFormat="1" ht="19.5" customHeight="1">
      <c r="A7" s="334"/>
      <c r="B7" s="326"/>
      <c r="C7" s="326"/>
      <c r="D7" s="351"/>
      <c r="E7" s="351"/>
      <c r="F7" s="351"/>
      <c r="G7" s="351"/>
      <c r="H7" s="351"/>
      <c r="I7" s="351"/>
      <c r="J7" s="351"/>
    </row>
    <row r="8" spans="1:10" ht="7.5" customHeight="1">
      <c r="A8" s="10">
        <v>1</v>
      </c>
      <c r="B8" s="313">
        <v>2</v>
      </c>
      <c r="C8" s="313">
        <v>3</v>
      </c>
      <c r="D8" s="10">
        <v>4</v>
      </c>
      <c r="E8" s="10">
        <v>6</v>
      </c>
      <c r="F8" s="10">
        <v>7</v>
      </c>
      <c r="G8" s="10">
        <v>8</v>
      </c>
      <c r="H8" s="10">
        <v>9</v>
      </c>
      <c r="I8" s="10">
        <v>10</v>
      </c>
      <c r="J8" s="10">
        <v>11</v>
      </c>
    </row>
    <row r="9" spans="1:10" ht="126" customHeight="1">
      <c r="A9" s="16" t="s">
        <v>6</v>
      </c>
      <c r="B9" s="314">
        <v>600</v>
      </c>
      <c r="C9" s="314">
        <v>60014</v>
      </c>
      <c r="D9" s="316" t="s">
        <v>471</v>
      </c>
      <c r="E9" s="314">
        <v>151898</v>
      </c>
      <c r="F9" s="12"/>
      <c r="G9" s="314">
        <v>75949</v>
      </c>
      <c r="H9" s="19" t="s">
        <v>472</v>
      </c>
      <c r="I9" s="12"/>
      <c r="J9" s="317" t="s">
        <v>473</v>
      </c>
    </row>
    <row r="10" spans="1:10" ht="114.75">
      <c r="A10" s="17" t="s">
        <v>7</v>
      </c>
      <c r="B10" s="315">
        <v>600</v>
      </c>
      <c r="C10" s="315">
        <v>60014</v>
      </c>
      <c r="D10" s="20" t="s">
        <v>474</v>
      </c>
      <c r="E10" s="315">
        <v>120329</v>
      </c>
      <c r="F10" s="13"/>
      <c r="G10" s="315">
        <v>60165</v>
      </c>
      <c r="H10" s="20" t="s">
        <v>475</v>
      </c>
      <c r="I10" s="13"/>
      <c r="J10" s="318" t="s">
        <v>473</v>
      </c>
    </row>
    <row r="11" spans="1:10" ht="114.75">
      <c r="A11" s="320" t="s">
        <v>8</v>
      </c>
      <c r="B11" s="321">
        <v>600</v>
      </c>
      <c r="C11" s="321">
        <v>60014</v>
      </c>
      <c r="D11" s="302" t="s">
        <v>476</v>
      </c>
      <c r="E11" s="321">
        <v>80000</v>
      </c>
      <c r="F11" s="303"/>
      <c r="G11" s="321">
        <v>40000</v>
      </c>
      <c r="H11" s="319" t="s">
        <v>477</v>
      </c>
      <c r="I11" s="303"/>
      <c r="J11" s="322" t="s">
        <v>473</v>
      </c>
    </row>
    <row r="12" spans="1:10" ht="63.75">
      <c r="A12" s="320" t="s">
        <v>0</v>
      </c>
      <c r="B12" s="323">
        <v>600</v>
      </c>
      <c r="C12" s="323">
        <v>60014</v>
      </c>
      <c r="D12" s="88" t="s">
        <v>478</v>
      </c>
      <c r="E12" s="323">
        <v>75445</v>
      </c>
      <c r="F12" s="11"/>
      <c r="G12" s="323">
        <v>37722</v>
      </c>
      <c r="H12" s="88" t="s">
        <v>479</v>
      </c>
      <c r="I12" s="11"/>
      <c r="J12" s="81" t="s">
        <v>473</v>
      </c>
    </row>
    <row r="13" spans="1:10" ht="102">
      <c r="A13" s="320" t="s">
        <v>195</v>
      </c>
      <c r="B13" s="323">
        <v>600</v>
      </c>
      <c r="C13" s="323">
        <v>60014</v>
      </c>
      <c r="D13" s="88" t="s">
        <v>490</v>
      </c>
      <c r="E13" s="323">
        <v>106864</v>
      </c>
      <c r="F13" s="11"/>
      <c r="G13" s="323">
        <v>64119</v>
      </c>
      <c r="H13" s="88" t="s">
        <v>491</v>
      </c>
      <c r="I13" s="11"/>
      <c r="J13" s="81" t="s">
        <v>473</v>
      </c>
    </row>
    <row r="14" spans="1:10" ht="191.25">
      <c r="A14" s="320" t="s">
        <v>209</v>
      </c>
      <c r="B14" s="323">
        <v>600</v>
      </c>
      <c r="C14" s="323">
        <v>60014</v>
      </c>
      <c r="D14" s="88" t="s">
        <v>492</v>
      </c>
      <c r="E14" s="323">
        <v>80000</v>
      </c>
      <c r="F14" s="11"/>
      <c r="G14" s="323">
        <v>40000</v>
      </c>
      <c r="H14" s="88" t="s">
        <v>477</v>
      </c>
      <c r="I14" s="11"/>
      <c r="J14" s="81" t="s">
        <v>473</v>
      </c>
    </row>
    <row r="15" spans="1:10" ht="102">
      <c r="A15" s="320" t="s">
        <v>212</v>
      </c>
      <c r="B15" s="323">
        <v>600</v>
      </c>
      <c r="C15" s="323">
        <v>60014</v>
      </c>
      <c r="D15" s="88" t="s">
        <v>493</v>
      </c>
      <c r="E15" s="323">
        <v>50000</v>
      </c>
      <c r="F15" s="11"/>
      <c r="G15" s="323">
        <v>26000</v>
      </c>
      <c r="H15" s="88" t="s">
        <v>494</v>
      </c>
      <c r="I15" s="11"/>
      <c r="J15" s="81" t="s">
        <v>473</v>
      </c>
    </row>
    <row r="16" spans="1:10" ht="178.5">
      <c r="A16" s="320" t="s">
        <v>215</v>
      </c>
      <c r="B16" s="323">
        <v>600</v>
      </c>
      <c r="C16" s="323">
        <v>60014</v>
      </c>
      <c r="D16" s="88" t="s">
        <v>495</v>
      </c>
      <c r="E16" s="323">
        <v>367838</v>
      </c>
      <c r="F16" s="11"/>
      <c r="G16" s="323">
        <v>183919</v>
      </c>
      <c r="H16" s="88" t="s">
        <v>496</v>
      </c>
      <c r="I16" s="11"/>
      <c r="J16" s="81" t="s">
        <v>473</v>
      </c>
    </row>
    <row r="17" spans="1:10" ht="114.75">
      <c r="A17" s="320" t="s">
        <v>218</v>
      </c>
      <c r="B17" s="323">
        <v>600</v>
      </c>
      <c r="C17" s="323">
        <v>60014</v>
      </c>
      <c r="D17" s="88" t="s">
        <v>499</v>
      </c>
      <c r="E17" s="323">
        <v>91463</v>
      </c>
      <c r="F17" s="11"/>
      <c r="G17" s="323">
        <v>45731</v>
      </c>
      <c r="H17" s="88" t="s">
        <v>497</v>
      </c>
      <c r="I17" s="11"/>
      <c r="J17" s="81" t="s">
        <v>473</v>
      </c>
    </row>
    <row r="18" spans="1:10" ht="114.75">
      <c r="A18" s="320" t="s">
        <v>221</v>
      </c>
      <c r="B18" s="323">
        <v>600</v>
      </c>
      <c r="C18" s="323">
        <v>60014</v>
      </c>
      <c r="D18" s="88" t="s">
        <v>498</v>
      </c>
      <c r="E18" s="323">
        <v>130000</v>
      </c>
      <c r="F18" s="11"/>
      <c r="G18" s="323">
        <v>65000</v>
      </c>
      <c r="H18" s="88" t="s">
        <v>500</v>
      </c>
      <c r="I18" s="11"/>
      <c r="J18" s="81" t="s">
        <v>473</v>
      </c>
    </row>
    <row r="19" spans="1:10" ht="127.5">
      <c r="A19" s="320" t="s">
        <v>480</v>
      </c>
      <c r="B19" s="323">
        <v>600</v>
      </c>
      <c r="C19" s="323">
        <v>60014</v>
      </c>
      <c r="D19" s="88" t="s">
        <v>501</v>
      </c>
      <c r="E19" s="323">
        <v>116864</v>
      </c>
      <c r="F19" s="11"/>
      <c r="G19" s="323">
        <v>96864</v>
      </c>
      <c r="H19" s="88" t="s">
        <v>502</v>
      </c>
      <c r="I19" s="11"/>
      <c r="J19" s="81" t="s">
        <v>473</v>
      </c>
    </row>
    <row r="20" spans="1:10" ht="76.5">
      <c r="A20" s="320" t="s">
        <v>481</v>
      </c>
      <c r="B20" s="323">
        <v>600</v>
      </c>
      <c r="C20" s="323">
        <v>60014</v>
      </c>
      <c r="D20" s="88" t="s">
        <v>503</v>
      </c>
      <c r="E20" s="323">
        <v>86596</v>
      </c>
      <c r="F20" s="11"/>
      <c r="G20" s="323">
        <v>43298</v>
      </c>
      <c r="H20" s="88" t="s">
        <v>505</v>
      </c>
      <c r="I20" s="11"/>
      <c r="J20" s="81" t="s">
        <v>473</v>
      </c>
    </row>
    <row r="21" spans="1:10" ht="76.5">
      <c r="A21" s="320" t="s">
        <v>482</v>
      </c>
      <c r="B21" s="323">
        <v>600</v>
      </c>
      <c r="C21" s="323">
        <v>60014</v>
      </c>
      <c r="D21" s="88" t="s">
        <v>503</v>
      </c>
      <c r="E21" s="323">
        <v>76325</v>
      </c>
      <c r="F21" s="11"/>
      <c r="G21" s="323">
        <v>38163</v>
      </c>
      <c r="H21" s="88" t="s">
        <v>504</v>
      </c>
      <c r="I21" s="11"/>
      <c r="J21" s="81" t="s">
        <v>473</v>
      </c>
    </row>
    <row r="22" spans="1:10" ht="89.25">
      <c r="A22" s="320" t="s">
        <v>483</v>
      </c>
      <c r="B22" s="323">
        <v>600</v>
      </c>
      <c r="C22" s="323">
        <v>60014</v>
      </c>
      <c r="D22" s="88" t="s">
        <v>506</v>
      </c>
      <c r="E22" s="323">
        <v>106656</v>
      </c>
      <c r="F22" s="11"/>
      <c r="G22" s="323">
        <v>53328</v>
      </c>
      <c r="H22" s="88" t="s">
        <v>507</v>
      </c>
      <c r="I22" s="11"/>
      <c r="J22" s="81" t="s">
        <v>473</v>
      </c>
    </row>
    <row r="23" spans="1:10" ht="89.25">
      <c r="A23" s="320" t="s">
        <v>484</v>
      </c>
      <c r="B23" s="323">
        <v>600</v>
      </c>
      <c r="C23" s="323">
        <v>60014</v>
      </c>
      <c r="D23" s="88" t="s">
        <v>508</v>
      </c>
      <c r="E23" s="323">
        <v>100000</v>
      </c>
      <c r="F23" s="11"/>
      <c r="G23" s="323">
        <v>50000</v>
      </c>
      <c r="H23" s="88" t="s">
        <v>509</v>
      </c>
      <c r="I23" s="11"/>
      <c r="J23" s="81" t="s">
        <v>473</v>
      </c>
    </row>
    <row r="24" spans="1:10" ht="51">
      <c r="A24" s="320" t="s">
        <v>485</v>
      </c>
      <c r="B24" s="323">
        <v>750</v>
      </c>
      <c r="C24" s="323">
        <v>75020</v>
      </c>
      <c r="D24" s="88" t="s">
        <v>510</v>
      </c>
      <c r="E24" s="323">
        <v>25000</v>
      </c>
      <c r="F24" s="323">
        <v>25000</v>
      </c>
      <c r="G24" s="323"/>
      <c r="H24" s="88" t="s">
        <v>479</v>
      </c>
      <c r="I24" s="11"/>
      <c r="J24" s="81" t="s">
        <v>388</v>
      </c>
    </row>
    <row r="25" spans="1:10" ht="51">
      <c r="A25" s="320" t="s">
        <v>486</v>
      </c>
      <c r="B25" s="323">
        <v>750</v>
      </c>
      <c r="C25" s="323">
        <v>75020</v>
      </c>
      <c r="D25" s="88" t="s">
        <v>511</v>
      </c>
      <c r="E25" s="323">
        <v>20000</v>
      </c>
      <c r="F25" s="323">
        <v>20000</v>
      </c>
      <c r="G25" s="323"/>
      <c r="H25" s="88" t="s">
        <v>479</v>
      </c>
      <c r="I25" s="11"/>
      <c r="J25" s="81" t="s">
        <v>388</v>
      </c>
    </row>
    <row r="26" spans="1:10" ht="63.75">
      <c r="A26" s="320" t="s">
        <v>487</v>
      </c>
      <c r="B26" s="323">
        <v>801</v>
      </c>
      <c r="C26" s="323">
        <v>80120</v>
      </c>
      <c r="D26" s="88" t="s">
        <v>512</v>
      </c>
      <c r="E26" s="323">
        <v>16727</v>
      </c>
      <c r="F26" s="323">
        <v>16727</v>
      </c>
      <c r="G26" s="323"/>
      <c r="H26" s="88" t="s">
        <v>479</v>
      </c>
      <c r="I26" s="11"/>
      <c r="J26" s="81" t="s">
        <v>516</v>
      </c>
    </row>
    <row r="27" spans="1:10" ht="51">
      <c r="A27" s="320" t="s">
        <v>488</v>
      </c>
      <c r="B27" s="323">
        <v>852</v>
      </c>
      <c r="C27" s="323">
        <v>85202</v>
      </c>
      <c r="D27" s="88" t="s">
        <v>513</v>
      </c>
      <c r="E27" s="323">
        <v>50000</v>
      </c>
      <c r="F27" s="323">
        <v>50000</v>
      </c>
      <c r="G27" s="323"/>
      <c r="H27" s="88" t="s">
        <v>479</v>
      </c>
      <c r="I27" s="11"/>
      <c r="J27" s="81" t="s">
        <v>514</v>
      </c>
    </row>
    <row r="28" spans="1:10" ht="51">
      <c r="A28" s="320" t="s">
        <v>489</v>
      </c>
      <c r="B28" s="323">
        <v>852</v>
      </c>
      <c r="C28" s="323">
        <v>85202</v>
      </c>
      <c r="D28" s="88" t="s">
        <v>515</v>
      </c>
      <c r="E28" s="323">
        <v>40000</v>
      </c>
      <c r="F28" s="323">
        <v>40000</v>
      </c>
      <c r="G28" s="323"/>
      <c r="H28" s="88" t="s">
        <v>479</v>
      </c>
      <c r="I28" s="11"/>
      <c r="J28" s="81" t="s">
        <v>514</v>
      </c>
    </row>
    <row r="29" spans="1:10" ht="22.5" customHeight="1">
      <c r="A29" s="354" t="s">
        <v>46</v>
      </c>
      <c r="B29" s="355"/>
      <c r="C29" s="355"/>
      <c r="D29" s="356"/>
      <c r="E29" s="211">
        <v>1892005</v>
      </c>
      <c r="F29" s="211">
        <v>151727</v>
      </c>
      <c r="G29" s="211">
        <v>920258</v>
      </c>
      <c r="H29" s="211">
        <v>820020</v>
      </c>
      <c r="I29" s="324"/>
      <c r="J29" s="324" t="s">
        <v>15</v>
      </c>
    </row>
    <row r="31" ht="12.75">
      <c r="A31" s="1" t="s">
        <v>26</v>
      </c>
    </row>
    <row r="32" ht="12.75">
      <c r="A32" s="1" t="s">
        <v>22</v>
      </c>
    </row>
    <row r="33" ht="12.75">
      <c r="A33" s="1" t="s">
        <v>23</v>
      </c>
    </row>
    <row r="34" ht="12.75">
      <c r="A34" s="1" t="s">
        <v>24</v>
      </c>
    </row>
    <row r="35" ht="12.75">
      <c r="A35" s="1" t="s">
        <v>25</v>
      </c>
    </row>
  </sheetData>
  <sheetProtection/>
  <mergeCells count="14">
    <mergeCell ref="A29:D29"/>
    <mergeCell ref="A1:J1"/>
    <mergeCell ref="A3:A7"/>
    <mergeCell ref="B3:B7"/>
    <mergeCell ref="C3:C7"/>
    <mergeCell ref="D3:D7"/>
    <mergeCell ref="E3:I3"/>
    <mergeCell ref="J3:J7"/>
    <mergeCell ref="E4:E7"/>
    <mergeCell ref="F4:I4"/>
    <mergeCell ref="F5:F7"/>
    <mergeCell ref="G5:G7"/>
    <mergeCell ref="H5:H7"/>
    <mergeCell ref="I5:I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r:id="rId1"/>
  <headerFooter alignWithMargins="0">
    <oddHeader>&amp;R&amp;9Załącznik nr &amp;A
do uchwały Rady Powiatu nr............... 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workbookViewId="0" topLeftCell="A1">
      <selection activeCell="C17" sqref="C17"/>
      <selection activeCell="A1" sqref="A1"/>
    </sheetView>
  </sheetViews>
  <sheetFormatPr defaultColWidth="9.00390625" defaultRowHeight="12.75"/>
  <cols>
    <col min="1" max="1" width="4.625" style="62" customWidth="1"/>
    <col min="2" max="2" width="43.25390625" style="62" customWidth="1"/>
    <col min="3" max="3" width="9.875" style="62" customWidth="1"/>
    <col min="4" max="6" width="9.875" style="62" bestFit="1" customWidth="1"/>
    <col min="7" max="16384" width="9.125" style="62" customWidth="1"/>
  </cols>
  <sheetData>
    <row r="1" s="61" customFormat="1" ht="12">
      <c r="C1" s="61" t="s">
        <v>82</v>
      </c>
    </row>
    <row r="2" s="61" customFormat="1" ht="12">
      <c r="C2" s="61" t="s">
        <v>83</v>
      </c>
    </row>
    <row r="3" s="61" customFormat="1" ht="12">
      <c r="C3" s="61" t="s">
        <v>84</v>
      </c>
    </row>
    <row r="4" s="61" customFormat="1" ht="12">
      <c r="C4" s="61" t="s">
        <v>85</v>
      </c>
    </row>
    <row r="5" ht="15.75">
      <c r="C5" s="63"/>
    </row>
    <row r="7" spans="1:6" ht="25.5" customHeight="1">
      <c r="A7" s="329" t="s">
        <v>86</v>
      </c>
      <c r="B7" s="329"/>
      <c r="C7" s="329"/>
      <c r="D7" s="329"/>
      <c r="E7" s="329"/>
      <c r="F7" s="329"/>
    </row>
    <row r="8" spans="1:6" ht="25.5" customHeight="1">
      <c r="A8" s="64"/>
      <c r="B8" s="64"/>
      <c r="C8" s="64"/>
      <c r="D8" s="64"/>
      <c r="E8" s="64"/>
      <c r="F8" s="64"/>
    </row>
    <row r="9" ht="12.75">
      <c r="F9" s="65" t="s">
        <v>87</v>
      </c>
    </row>
    <row r="10" spans="1:6" ht="35.25" customHeight="1">
      <c r="A10" s="328" t="s">
        <v>88</v>
      </c>
      <c r="B10" s="328" t="s">
        <v>89</v>
      </c>
      <c r="C10" s="328" t="s">
        <v>90</v>
      </c>
      <c r="D10" s="328" t="s">
        <v>91</v>
      </c>
      <c r="E10" s="328"/>
      <c r="F10" s="328"/>
    </row>
    <row r="11" spans="1:6" ht="27.75" customHeight="1">
      <c r="A11" s="328"/>
      <c r="B11" s="328"/>
      <c r="C11" s="328"/>
      <c r="D11" s="66" t="s">
        <v>92</v>
      </c>
      <c r="E11" s="66" t="s">
        <v>93</v>
      </c>
      <c r="F11" s="66" t="s">
        <v>94</v>
      </c>
    </row>
    <row r="12" spans="1:6" ht="12.75">
      <c r="A12" s="67" t="s">
        <v>95</v>
      </c>
      <c r="B12" s="68" t="s">
        <v>96</v>
      </c>
      <c r="C12" s="68"/>
      <c r="D12" s="68"/>
      <c r="E12" s="68"/>
      <c r="F12" s="68"/>
    </row>
    <row r="13" spans="1:6" ht="12.75">
      <c r="A13" s="68"/>
      <c r="B13" s="69" t="s">
        <v>97</v>
      </c>
      <c r="C13" s="68"/>
      <c r="D13" s="68"/>
      <c r="E13" s="68"/>
      <c r="F13" s="68"/>
    </row>
    <row r="14" spans="1:6" ht="12.75">
      <c r="A14" s="68"/>
      <c r="B14" s="69" t="s">
        <v>98</v>
      </c>
      <c r="C14" s="68"/>
      <c r="D14" s="68"/>
      <c r="E14" s="68"/>
      <c r="F14" s="68"/>
    </row>
    <row r="15" spans="1:6" ht="12.75">
      <c r="A15" s="70"/>
      <c r="B15" s="71" t="s">
        <v>99</v>
      </c>
      <c r="C15" s="70"/>
      <c r="D15" s="70"/>
      <c r="E15" s="70"/>
      <c r="F15" s="70"/>
    </row>
    <row r="16" spans="1:6" s="205" customFormat="1" ht="12.75">
      <c r="A16" s="202" t="s">
        <v>100</v>
      </c>
      <c r="B16" s="203" t="s">
        <v>101</v>
      </c>
      <c r="C16" s="198">
        <v>11100059</v>
      </c>
      <c r="D16" s="204">
        <v>10229800</v>
      </c>
      <c r="E16" s="204">
        <v>12471800</v>
      </c>
      <c r="F16" s="204">
        <f>(D16+E16)</f>
        <v>22701600</v>
      </c>
    </row>
    <row r="17" spans="1:6" ht="12.75">
      <c r="A17" s="68"/>
      <c r="B17" s="69" t="s">
        <v>97</v>
      </c>
      <c r="C17" s="200">
        <v>1580011</v>
      </c>
      <c r="D17" s="200">
        <v>1534470</v>
      </c>
      <c r="E17" s="200">
        <v>1870770</v>
      </c>
      <c r="F17" s="200">
        <f>(D17+E17)</f>
        <v>3405240</v>
      </c>
    </row>
    <row r="18" spans="1:6" ht="12.75">
      <c r="A18" s="68"/>
      <c r="B18" s="69" t="s">
        <v>98</v>
      </c>
      <c r="C18" s="200">
        <v>85000</v>
      </c>
      <c r="D18" s="68"/>
      <c r="E18" s="68"/>
      <c r="F18" s="68"/>
    </row>
    <row r="19" spans="1:6" ht="12.75">
      <c r="A19" s="70"/>
      <c r="B19" s="71" t="s">
        <v>99</v>
      </c>
      <c r="C19" s="201">
        <v>9435048</v>
      </c>
      <c r="D19" s="201">
        <v>8685330</v>
      </c>
      <c r="E19" s="201">
        <v>10601030</v>
      </c>
      <c r="F19" s="201">
        <f>(D19+E19)</f>
        <v>19286360</v>
      </c>
    </row>
    <row r="20" spans="1:6" s="209" customFormat="1" ht="12.75">
      <c r="A20" s="206"/>
      <c r="B20" s="207" t="s">
        <v>102</v>
      </c>
      <c r="C20" s="208">
        <v>11100059</v>
      </c>
      <c r="D20" s="208">
        <v>10229800</v>
      </c>
      <c r="E20" s="208">
        <v>12471800</v>
      </c>
      <c r="F20" s="208">
        <f>(D20+E20)</f>
        <v>22701600</v>
      </c>
    </row>
    <row r="21" spans="1:6" ht="12.75">
      <c r="A21" s="68"/>
      <c r="B21" s="69" t="s">
        <v>97</v>
      </c>
      <c r="C21" s="200">
        <v>1580011</v>
      </c>
      <c r="D21" s="200">
        <v>1534470</v>
      </c>
      <c r="E21" s="200">
        <v>1870770</v>
      </c>
      <c r="F21" s="200">
        <f>(D21+E21)</f>
        <v>3405240</v>
      </c>
    </row>
    <row r="22" spans="1:6" ht="12.75">
      <c r="A22" s="68"/>
      <c r="B22" s="69" t="s">
        <v>98</v>
      </c>
      <c r="C22" s="200">
        <v>85000</v>
      </c>
      <c r="D22" s="68"/>
      <c r="E22" s="68"/>
      <c r="F22" s="68"/>
    </row>
    <row r="23" spans="1:6" ht="12.75">
      <c r="A23" s="70"/>
      <c r="B23" s="71" t="s">
        <v>99</v>
      </c>
      <c r="C23" s="201">
        <v>9435048</v>
      </c>
      <c r="D23" s="201">
        <v>1534470</v>
      </c>
      <c r="E23" s="201">
        <v>10601030</v>
      </c>
      <c r="F23" s="201">
        <f>(D23+E23)</f>
        <v>12135500</v>
      </c>
    </row>
  </sheetData>
  <sheetProtection/>
  <mergeCells count="5">
    <mergeCell ref="C10:C11"/>
    <mergeCell ref="D10:F10"/>
    <mergeCell ref="A7:F7"/>
    <mergeCell ref="A10:A11"/>
    <mergeCell ref="B10:B11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abSelected="1" workbookViewId="0" topLeftCell="A1">
      <selection activeCell="J2" sqref="J2"/>
      <selection activeCell="D25" sqref="D25"/>
    </sheetView>
  </sheetViews>
  <sheetFormatPr defaultColWidth="9.00390625" defaultRowHeight="12.75"/>
  <cols>
    <col min="1" max="1" width="4.625" style="62" customWidth="1"/>
    <col min="2" max="2" width="35.375" style="62" customWidth="1"/>
    <col min="3" max="3" width="9.125" style="62" customWidth="1"/>
    <col min="4" max="4" width="10.375" style="62" customWidth="1"/>
    <col min="5" max="6" width="9.125" style="62" customWidth="1"/>
    <col min="7" max="7" width="29.875" style="62" customWidth="1"/>
    <col min="8" max="8" width="9.125" style="62" customWidth="1"/>
    <col min="9" max="10" width="9.875" style="62" customWidth="1"/>
    <col min="11" max="16384" width="9.125" style="62" customWidth="1"/>
  </cols>
  <sheetData>
    <row r="1" s="61" customFormat="1" ht="12">
      <c r="J1" s="61" t="s">
        <v>517</v>
      </c>
    </row>
    <row r="2" s="61" customFormat="1" ht="12">
      <c r="J2" s="61" t="s">
        <v>83</v>
      </c>
    </row>
    <row r="3" s="61" customFormat="1" ht="12">
      <c r="J3" s="61" t="s">
        <v>84</v>
      </c>
    </row>
    <row r="4" s="61" customFormat="1" ht="12">
      <c r="J4" s="61" t="s">
        <v>85</v>
      </c>
    </row>
    <row r="5" s="61" customFormat="1" ht="12"/>
    <row r="7" spans="1:13" ht="12.75">
      <c r="A7" s="329" t="s">
        <v>518</v>
      </c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</row>
    <row r="8" spans="1:13" ht="12.7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</row>
    <row r="9" ht="12.75">
      <c r="M9" s="65" t="s">
        <v>87</v>
      </c>
    </row>
    <row r="10" spans="1:13" ht="48" customHeight="1">
      <c r="A10" s="328" t="s">
        <v>88</v>
      </c>
      <c r="B10" s="328" t="s">
        <v>519</v>
      </c>
      <c r="C10" s="328" t="s">
        <v>520</v>
      </c>
      <c r="D10" s="398" t="s">
        <v>20</v>
      </c>
      <c r="E10" s="328" t="s">
        <v>1</v>
      </c>
      <c r="F10" s="398" t="s">
        <v>2</v>
      </c>
      <c r="G10" s="328" t="s">
        <v>521</v>
      </c>
      <c r="H10" s="328"/>
      <c r="I10" s="398" t="s">
        <v>522</v>
      </c>
      <c r="J10" s="328" t="s">
        <v>90</v>
      </c>
      <c r="K10" s="328" t="s">
        <v>91</v>
      </c>
      <c r="L10" s="328"/>
      <c r="M10" s="328"/>
    </row>
    <row r="11" spans="1:13" ht="24">
      <c r="A11" s="328"/>
      <c r="B11" s="328"/>
      <c r="C11" s="328"/>
      <c r="D11" s="399"/>
      <c r="E11" s="328"/>
      <c r="F11" s="399"/>
      <c r="G11" s="66" t="s">
        <v>523</v>
      </c>
      <c r="H11" s="66" t="s">
        <v>524</v>
      </c>
      <c r="I11" s="399"/>
      <c r="J11" s="328"/>
      <c r="K11" s="66" t="s">
        <v>92</v>
      </c>
      <c r="L11" s="66" t="s">
        <v>93</v>
      </c>
      <c r="M11" s="66" t="s">
        <v>525</v>
      </c>
    </row>
    <row r="12" spans="1:13" ht="39.75" customHeight="1">
      <c r="A12" s="400" t="s">
        <v>6</v>
      </c>
      <c r="B12" s="400" t="s">
        <v>526</v>
      </c>
      <c r="C12" s="401" t="s">
        <v>527</v>
      </c>
      <c r="D12" s="401" t="s">
        <v>388</v>
      </c>
      <c r="E12" s="402">
        <v>851</v>
      </c>
      <c r="F12" s="402">
        <v>85111</v>
      </c>
      <c r="G12" s="403" t="s">
        <v>528</v>
      </c>
      <c r="H12" s="404">
        <v>3021420</v>
      </c>
      <c r="I12" s="404">
        <v>21420</v>
      </c>
      <c r="J12" s="404">
        <v>2497800</v>
      </c>
      <c r="K12" s="404">
        <v>257400</v>
      </c>
      <c r="L12" s="404">
        <v>244800</v>
      </c>
      <c r="M12" s="403"/>
    </row>
    <row r="13" spans="1:13" ht="21.75" customHeight="1">
      <c r="A13" s="405"/>
      <c r="B13" s="405" t="s">
        <v>529</v>
      </c>
      <c r="C13" s="68"/>
      <c r="D13" s="68"/>
      <c r="E13" s="68"/>
      <c r="F13" s="68"/>
      <c r="G13" s="406" t="s">
        <v>97</v>
      </c>
      <c r="H13" s="200">
        <v>471422</v>
      </c>
      <c r="I13" s="68"/>
      <c r="J13" s="68"/>
      <c r="K13" s="68"/>
      <c r="L13" s="68"/>
      <c r="M13" s="68"/>
    </row>
    <row r="14" spans="1:13" ht="29.25" customHeight="1">
      <c r="A14" s="405"/>
      <c r="B14" s="405" t="s">
        <v>530</v>
      </c>
      <c r="C14" s="68"/>
      <c r="D14" s="68"/>
      <c r="E14" s="68"/>
      <c r="F14" s="68"/>
      <c r="G14" s="406"/>
      <c r="H14" s="68"/>
      <c r="I14" s="68"/>
      <c r="J14" s="68"/>
      <c r="K14" s="68"/>
      <c r="L14" s="68"/>
      <c r="M14" s="68"/>
    </row>
    <row r="15" spans="1:13" ht="38.25">
      <c r="A15" s="405"/>
      <c r="B15" s="405" t="s">
        <v>531</v>
      </c>
      <c r="C15" s="68"/>
      <c r="D15" s="68"/>
      <c r="E15" s="68"/>
      <c r="F15" s="68"/>
      <c r="G15" s="407" t="s">
        <v>99</v>
      </c>
      <c r="H15" s="200">
        <v>2549998</v>
      </c>
      <c r="I15" s="68"/>
      <c r="J15" s="68"/>
      <c r="K15" s="68"/>
      <c r="L15" s="68"/>
      <c r="M15" s="68"/>
    </row>
    <row r="16" spans="1:13" ht="12.75">
      <c r="A16" s="405"/>
      <c r="B16" s="405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</row>
    <row r="17" spans="1:13" ht="25.5">
      <c r="A17" s="400" t="s">
        <v>7</v>
      </c>
      <c r="B17" s="400" t="s">
        <v>532</v>
      </c>
      <c r="C17" s="403" t="s">
        <v>17</v>
      </c>
      <c r="D17" s="400" t="s">
        <v>388</v>
      </c>
      <c r="E17" s="403">
        <v>600</v>
      </c>
      <c r="F17" s="403">
        <v>60014</v>
      </c>
      <c r="G17" s="403" t="s">
        <v>528</v>
      </c>
      <c r="H17" s="404">
        <v>10127355</v>
      </c>
      <c r="I17" s="404">
        <v>154955</v>
      </c>
      <c r="J17" s="403"/>
      <c r="K17" s="404">
        <v>9972400</v>
      </c>
      <c r="L17" s="403"/>
      <c r="M17" s="403"/>
    </row>
    <row r="18" spans="1:13" ht="36" customHeight="1">
      <c r="A18" s="405"/>
      <c r="B18" s="405" t="s">
        <v>533</v>
      </c>
      <c r="C18" s="68"/>
      <c r="D18" s="68"/>
      <c r="E18" s="68"/>
      <c r="F18" s="68"/>
      <c r="G18" s="406" t="s">
        <v>97</v>
      </c>
      <c r="H18" s="200">
        <v>1565815</v>
      </c>
      <c r="I18" s="68"/>
      <c r="J18" s="68"/>
      <c r="K18" s="68"/>
      <c r="L18" s="68"/>
      <c r="M18" s="68"/>
    </row>
    <row r="19" spans="1:13" ht="30" customHeight="1">
      <c r="A19" s="405"/>
      <c r="B19" s="405" t="s">
        <v>534</v>
      </c>
      <c r="C19" s="68"/>
      <c r="D19" s="68"/>
      <c r="E19" s="68"/>
      <c r="F19" s="68"/>
      <c r="G19" s="406" t="s">
        <v>98</v>
      </c>
      <c r="H19" s="68"/>
      <c r="I19" s="68"/>
      <c r="J19" s="68"/>
      <c r="K19" s="68"/>
      <c r="L19" s="68"/>
      <c r="M19" s="68"/>
    </row>
    <row r="20" spans="1:13" ht="75.75" customHeight="1">
      <c r="A20" s="405"/>
      <c r="B20" s="405" t="s">
        <v>535</v>
      </c>
      <c r="C20" s="68"/>
      <c r="D20" s="68"/>
      <c r="E20" s="68"/>
      <c r="F20" s="68"/>
      <c r="G20" s="407" t="s">
        <v>99</v>
      </c>
      <c r="H20" s="200">
        <v>8561540</v>
      </c>
      <c r="I20" s="68"/>
      <c r="J20" s="68"/>
      <c r="K20" s="68"/>
      <c r="L20" s="68"/>
      <c r="M20" s="68"/>
    </row>
    <row r="21" spans="1:13" ht="12.75">
      <c r="A21" s="408"/>
      <c r="B21" s="408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</row>
    <row r="22" spans="1:13" ht="25.5">
      <c r="A22" s="400" t="s">
        <v>7</v>
      </c>
      <c r="B22" s="400" t="s">
        <v>536</v>
      </c>
      <c r="C22" s="405" t="s">
        <v>537</v>
      </c>
      <c r="D22" s="405" t="s">
        <v>388</v>
      </c>
      <c r="E22" s="68">
        <v>600</v>
      </c>
      <c r="F22" s="68">
        <v>60014</v>
      </c>
      <c r="G22" s="403" t="s">
        <v>528</v>
      </c>
      <c r="H22" s="200">
        <v>14096052</v>
      </c>
      <c r="I22" s="200">
        <v>193252</v>
      </c>
      <c r="J22" s="200">
        <v>3902800</v>
      </c>
      <c r="K22" s="68"/>
      <c r="L22" s="200">
        <v>10000000</v>
      </c>
      <c r="M22" s="68"/>
    </row>
    <row r="23" spans="1:13" ht="35.25" customHeight="1">
      <c r="A23" s="405"/>
      <c r="B23" s="405" t="s">
        <v>533</v>
      </c>
      <c r="C23" s="68"/>
      <c r="D23" s="68"/>
      <c r="E23" s="68"/>
      <c r="F23" s="68"/>
      <c r="G23" s="406" t="s">
        <v>97</v>
      </c>
      <c r="H23" s="200">
        <v>2278672</v>
      </c>
      <c r="I23" s="68"/>
      <c r="J23" s="68"/>
      <c r="K23" s="68"/>
      <c r="L23" s="68"/>
      <c r="M23" s="68"/>
    </row>
    <row r="24" spans="1:13" ht="33" customHeight="1">
      <c r="A24" s="405"/>
      <c r="B24" s="405" t="s">
        <v>534</v>
      </c>
      <c r="C24" s="405" t="s">
        <v>538</v>
      </c>
      <c r="D24" s="68"/>
      <c r="E24" s="68"/>
      <c r="F24" s="68"/>
      <c r="G24" s="406" t="s">
        <v>98</v>
      </c>
      <c r="H24" s="68"/>
      <c r="I24" s="68"/>
      <c r="J24" s="68"/>
      <c r="K24" s="68"/>
      <c r="L24" s="68"/>
      <c r="M24" s="68"/>
    </row>
    <row r="25" spans="1:13" ht="110.25" customHeight="1">
      <c r="A25" s="405"/>
      <c r="B25" s="405" t="s">
        <v>539</v>
      </c>
      <c r="C25" s="68"/>
      <c r="D25" s="68"/>
      <c r="E25" s="68"/>
      <c r="F25" s="68"/>
      <c r="G25" s="407" t="s">
        <v>99</v>
      </c>
      <c r="H25" s="200">
        <v>11817380</v>
      </c>
      <c r="I25" s="68"/>
      <c r="J25" s="68"/>
      <c r="K25" s="68"/>
      <c r="L25" s="68"/>
      <c r="M25" s="68"/>
    </row>
    <row r="26" spans="1:13" ht="12.75">
      <c r="A26" s="408"/>
      <c r="B26" s="408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</row>
    <row r="27" spans="1:13" ht="25.5">
      <c r="A27" s="400" t="s">
        <v>7</v>
      </c>
      <c r="B27" s="405" t="s">
        <v>532</v>
      </c>
      <c r="C27" s="68" t="s">
        <v>120</v>
      </c>
      <c r="D27" s="405" t="s">
        <v>388</v>
      </c>
      <c r="E27" s="68">
        <v>600</v>
      </c>
      <c r="F27" s="68">
        <v>60014</v>
      </c>
      <c r="G27" s="403" t="s">
        <v>528</v>
      </c>
      <c r="H27" s="200">
        <v>4773399</v>
      </c>
      <c r="I27" s="200">
        <v>73940</v>
      </c>
      <c r="J27" s="200">
        <v>4699459</v>
      </c>
      <c r="K27" s="68"/>
      <c r="L27" s="68"/>
      <c r="M27" s="68"/>
    </row>
    <row r="28" spans="1:13" ht="30" customHeight="1">
      <c r="A28" s="405"/>
      <c r="B28" s="405" t="s">
        <v>533</v>
      </c>
      <c r="C28" s="68"/>
      <c r="D28" s="68"/>
      <c r="E28" s="68"/>
      <c r="F28" s="68"/>
      <c r="G28" s="406" t="s">
        <v>97</v>
      </c>
      <c r="H28" s="200">
        <v>778859</v>
      </c>
      <c r="I28" s="68"/>
      <c r="J28" s="68"/>
      <c r="K28" s="68"/>
      <c r="L28" s="68"/>
      <c r="M28" s="68"/>
    </row>
    <row r="29" spans="1:13" ht="36.75" customHeight="1">
      <c r="A29" s="405"/>
      <c r="B29" s="405" t="s">
        <v>534</v>
      </c>
      <c r="C29" s="68"/>
      <c r="D29" s="68"/>
      <c r="E29" s="68"/>
      <c r="F29" s="68"/>
      <c r="G29" s="406" t="s">
        <v>98</v>
      </c>
      <c r="H29" s="68"/>
      <c r="I29" s="68"/>
      <c r="J29" s="68"/>
      <c r="K29" s="68"/>
      <c r="L29" s="68"/>
      <c r="M29" s="68"/>
    </row>
    <row r="30" spans="1:13" ht="39" customHeight="1">
      <c r="A30" s="405"/>
      <c r="B30" s="405" t="s">
        <v>540</v>
      </c>
      <c r="C30" s="68"/>
      <c r="D30" s="68"/>
      <c r="E30" s="68"/>
      <c r="F30" s="68"/>
      <c r="G30" s="407" t="s">
        <v>99</v>
      </c>
      <c r="H30" s="200">
        <v>3994540</v>
      </c>
      <c r="I30" s="68"/>
      <c r="J30" s="68"/>
      <c r="K30" s="68"/>
      <c r="L30" s="68"/>
      <c r="M30" s="68"/>
    </row>
    <row r="31" spans="1:13" ht="12.75">
      <c r="A31" s="408"/>
      <c r="B31" s="408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</row>
    <row r="32" spans="1:13" ht="25.5">
      <c r="A32" s="400" t="s">
        <v>7</v>
      </c>
      <c r="B32" s="405" t="s">
        <v>532</v>
      </c>
      <c r="C32" s="68" t="s">
        <v>57</v>
      </c>
      <c r="D32" s="405" t="s">
        <v>388</v>
      </c>
      <c r="E32" s="68">
        <v>600</v>
      </c>
      <c r="F32" s="68">
        <v>60014</v>
      </c>
      <c r="G32" s="403" t="s">
        <v>528</v>
      </c>
      <c r="H32" s="200">
        <v>2227000</v>
      </c>
      <c r="I32" s="68"/>
      <c r="J32" s="68"/>
      <c r="K32" s="68"/>
      <c r="L32" s="200">
        <v>2227000</v>
      </c>
      <c r="M32" s="68"/>
    </row>
    <row r="33" spans="1:13" ht="38.25" customHeight="1">
      <c r="A33" s="405"/>
      <c r="B33" s="405" t="s">
        <v>533</v>
      </c>
      <c r="C33" s="68"/>
      <c r="D33" s="68"/>
      <c r="E33" s="68"/>
      <c r="F33" s="68"/>
      <c r="G33" s="406" t="s">
        <v>97</v>
      </c>
      <c r="H33" s="200">
        <v>334050</v>
      </c>
      <c r="I33" s="68"/>
      <c r="J33" s="68"/>
      <c r="K33" s="68"/>
      <c r="L33" s="68"/>
      <c r="M33" s="68"/>
    </row>
    <row r="34" spans="1:13" ht="38.25" customHeight="1">
      <c r="A34" s="405"/>
      <c r="B34" s="405" t="s">
        <v>534</v>
      </c>
      <c r="C34" s="68"/>
      <c r="D34" s="68"/>
      <c r="E34" s="68"/>
      <c r="F34" s="68"/>
      <c r="G34" s="406" t="s">
        <v>98</v>
      </c>
      <c r="H34" s="68"/>
      <c r="I34" s="68"/>
      <c r="J34" s="68"/>
      <c r="K34" s="68"/>
      <c r="L34" s="68"/>
      <c r="M34" s="68"/>
    </row>
    <row r="35" spans="1:13" ht="70.5" customHeight="1">
      <c r="A35" s="405"/>
      <c r="B35" s="405" t="s">
        <v>541</v>
      </c>
      <c r="C35" s="68"/>
      <c r="D35" s="68"/>
      <c r="E35" s="68"/>
      <c r="F35" s="68"/>
      <c r="G35" s="407" t="s">
        <v>99</v>
      </c>
      <c r="H35" s="200">
        <v>1892950</v>
      </c>
      <c r="I35" s="68"/>
      <c r="J35" s="68"/>
      <c r="K35" s="68"/>
      <c r="L35" s="68"/>
      <c r="M35" s="68"/>
    </row>
    <row r="36" spans="1:13" ht="12.75">
      <c r="A36" s="408"/>
      <c r="B36" s="408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</row>
    <row r="37" spans="1:13" ht="12.75">
      <c r="A37" s="405"/>
      <c r="B37" s="405" t="s">
        <v>96</v>
      </c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</row>
    <row r="38" spans="1:13" ht="12.75">
      <c r="A38" s="405"/>
      <c r="B38" s="409" t="s">
        <v>97</v>
      </c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</row>
    <row r="39" spans="1:13" ht="12.75">
      <c r="A39" s="405"/>
      <c r="B39" s="409" t="s">
        <v>98</v>
      </c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</row>
    <row r="40" spans="1:13" ht="12.75">
      <c r="A40" s="408"/>
      <c r="B40" s="410" t="s">
        <v>99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</row>
  </sheetData>
  <sheetProtection/>
  <mergeCells count="11">
    <mergeCell ref="K10:M10"/>
    <mergeCell ref="A7:M7"/>
    <mergeCell ref="A10:A11"/>
    <mergeCell ref="B10:B11"/>
    <mergeCell ref="C10:C11"/>
    <mergeCell ref="D10:D11"/>
    <mergeCell ref="F10:F11"/>
    <mergeCell ref="E10:E11"/>
    <mergeCell ref="I10:I11"/>
    <mergeCell ref="G10:H10"/>
    <mergeCell ref="J10:J11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5"/>
  <sheetViews>
    <sheetView zoomScale="115" zoomScaleNormal="115" workbookViewId="0" topLeftCell="A1">
      <selection activeCell="A34" sqref="A34:F36"/>
      <selection activeCell="A1" sqref="A1:D1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358" t="s">
        <v>184</v>
      </c>
      <c r="B1" s="358"/>
      <c r="C1" s="358"/>
      <c r="D1" s="358"/>
    </row>
    <row r="2" ht="6.75" customHeight="1">
      <c r="A2" s="108"/>
    </row>
    <row r="3" ht="12.75">
      <c r="D3" s="49" t="s">
        <v>14</v>
      </c>
    </row>
    <row r="4" spans="1:4" ht="15" customHeight="1">
      <c r="A4" s="346" t="s">
        <v>18</v>
      </c>
      <c r="B4" s="346" t="s">
        <v>4</v>
      </c>
      <c r="C4" s="347" t="s">
        <v>185</v>
      </c>
      <c r="D4" s="347" t="s">
        <v>186</v>
      </c>
    </row>
    <row r="5" spans="1:4" ht="15" customHeight="1">
      <c r="A5" s="346"/>
      <c r="B5" s="346"/>
      <c r="C5" s="346"/>
      <c r="D5" s="347"/>
    </row>
    <row r="6" spans="1:4" ht="15.75" customHeight="1">
      <c r="A6" s="346"/>
      <c r="B6" s="346"/>
      <c r="C6" s="346"/>
      <c r="D6" s="347"/>
    </row>
    <row r="7" spans="1:4" s="110" customFormat="1" ht="6.75" customHeight="1">
      <c r="A7" s="109">
        <v>1</v>
      </c>
      <c r="B7" s="109">
        <v>2</v>
      </c>
      <c r="C7" s="109">
        <v>3</v>
      </c>
      <c r="D7" s="109">
        <v>4</v>
      </c>
    </row>
    <row r="8" spans="1:4" ht="18.75" customHeight="1">
      <c r="A8" s="357" t="s">
        <v>187</v>
      </c>
      <c r="B8" s="357"/>
      <c r="C8" s="111"/>
      <c r="D8" s="211">
        <v>2987555</v>
      </c>
    </row>
    <row r="9" spans="1:4" ht="18.75" customHeight="1">
      <c r="A9" s="45" t="s">
        <v>6</v>
      </c>
      <c r="B9" s="78" t="s">
        <v>188</v>
      </c>
      <c r="C9" s="45" t="s">
        <v>189</v>
      </c>
      <c r="D9" s="210">
        <v>2987555</v>
      </c>
    </row>
    <row r="10" spans="1:4" ht="18.75" customHeight="1">
      <c r="A10" s="41" t="s">
        <v>7</v>
      </c>
      <c r="B10" s="79" t="s">
        <v>190</v>
      </c>
      <c r="C10" s="41" t="s">
        <v>189</v>
      </c>
      <c r="D10" s="79"/>
    </row>
    <row r="11" spans="1:4" ht="51">
      <c r="A11" s="41" t="s">
        <v>8</v>
      </c>
      <c r="B11" s="112" t="s">
        <v>191</v>
      </c>
      <c r="C11" s="41" t="s">
        <v>192</v>
      </c>
      <c r="D11" s="79"/>
    </row>
    <row r="12" spans="1:4" ht="18.75" customHeight="1">
      <c r="A12" s="41" t="s">
        <v>0</v>
      </c>
      <c r="B12" s="79" t="s">
        <v>193</v>
      </c>
      <c r="C12" s="41" t="s">
        <v>194</v>
      </c>
      <c r="D12" s="79"/>
    </row>
    <row r="13" spans="1:4" ht="18.75" customHeight="1">
      <c r="A13" s="41" t="s">
        <v>195</v>
      </c>
      <c r="B13" s="79" t="s">
        <v>196</v>
      </c>
      <c r="C13" s="41" t="s">
        <v>237</v>
      </c>
      <c r="D13" s="79"/>
    </row>
    <row r="14" spans="1:4" ht="18.75" customHeight="1">
      <c r="A14" s="41" t="s">
        <v>197</v>
      </c>
      <c r="B14" s="79" t="s">
        <v>198</v>
      </c>
      <c r="C14" s="41" t="s">
        <v>199</v>
      </c>
      <c r="D14" s="79"/>
    </row>
    <row r="15" spans="1:4" ht="18.75" customHeight="1">
      <c r="A15" s="41" t="s">
        <v>200</v>
      </c>
      <c r="B15" s="79" t="s">
        <v>201</v>
      </c>
      <c r="C15" s="41" t="s">
        <v>202</v>
      </c>
      <c r="D15" s="79"/>
    </row>
    <row r="16" spans="1:4" ht="44.25" customHeight="1">
      <c r="A16" s="41" t="s">
        <v>203</v>
      </c>
      <c r="B16" s="112" t="s">
        <v>204</v>
      </c>
      <c r="C16" s="41" t="s">
        <v>205</v>
      </c>
      <c r="D16" s="79"/>
    </row>
    <row r="17" spans="1:4" ht="18.75" customHeight="1">
      <c r="A17" s="41" t="s">
        <v>206</v>
      </c>
      <c r="B17" s="79" t="s">
        <v>207</v>
      </c>
      <c r="C17" s="41" t="s">
        <v>208</v>
      </c>
      <c r="D17" s="79"/>
    </row>
    <row r="18" spans="1:4" ht="18.75" customHeight="1">
      <c r="A18" s="41" t="s">
        <v>209</v>
      </c>
      <c r="B18" s="79" t="s">
        <v>210</v>
      </c>
      <c r="C18" s="41" t="s">
        <v>211</v>
      </c>
      <c r="D18" s="79"/>
    </row>
    <row r="19" spans="1:4" ht="18.75" customHeight="1">
      <c r="A19" s="41" t="s">
        <v>212</v>
      </c>
      <c r="B19" s="79" t="s">
        <v>213</v>
      </c>
      <c r="C19" s="41" t="s">
        <v>214</v>
      </c>
      <c r="D19" s="79"/>
    </row>
    <row r="20" spans="1:4" ht="18.75" customHeight="1">
      <c r="A20" s="41" t="s">
        <v>215</v>
      </c>
      <c r="B20" s="79" t="s">
        <v>216</v>
      </c>
      <c r="C20" s="41" t="s">
        <v>217</v>
      </c>
      <c r="D20" s="79"/>
    </row>
    <row r="21" spans="1:4" ht="18.75" customHeight="1">
      <c r="A21" s="41" t="s">
        <v>218</v>
      </c>
      <c r="B21" s="79" t="s">
        <v>219</v>
      </c>
      <c r="C21" s="41" t="s">
        <v>220</v>
      </c>
      <c r="D21" s="79"/>
    </row>
    <row r="22" spans="1:4" ht="18.75" customHeight="1">
      <c r="A22" s="43" t="s">
        <v>221</v>
      </c>
      <c r="B22" s="80" t="s">
        <v>222</v>
      </c>
      <c r="C22" s="43" t="s">
        <v>223</v>
      </c>
      <c r="D22" s="80"/>
    </row>
    <row r="23" spans="1:4" ht="18.75" customHeight="1">
      <c r="A23" s="357" t="s">
        <v>224</v>
      </c>
      <c r="B23" s="357"/>
      <c r="C23" s="111"/>
      <c r="D23" s="212">
        <v>525300</v>
      </c>
    </row>
    <row r="24" spans="1:4" ht="18.75" customHeight="1">
      <c r="A24" s="45" t="s">
        <v>6</v>
      </c>
      <c r="B24" s="78" t="s">
        <v>225</v>
      </c>
      <c r="C24" s="45" t="s">
        <v>226</v>
      </c>
      <c r="D24" s="210">
        <v>525300</v>
      </c>
    </row>
    <row r="25" spans="1:4" ht="18.75" customHeight="1">
      <c r="A25" s="41" t="s">
        <v>7</v>
      </c>
      <c r="B25" s="79" t="s">
        <v>227</v>
      </c>
      <c r="C25" s="41" t="s">
        <v>226</v>
      </c>
      <c r="D25" s="79"/>
    </row>
    <row r="26" spans="1:4" ht="38.25">
      <c r="A26" s="41" t="s">
        <v>8</v>
      </c>
      <c r="B26" s="112" t="s">
        <v>228</v>
      </c>
      <c r="C26" s="41" t="s">
        <v>229</v>
      </c>
      <c r="D26" s="79"/>
    </row>
    <row r="27" spans="1:4" ht="18.75" customHeight="1">
      <c r="A27" s="41" t="s">
        <v>0</v>
      </c>
      <c r="B27" s="79" t="s">
        <v>147</v>
      </c>
      <c r="C27" s="41" t="s">
        <v>230</v>
      </c>
      <c r="D27" s="79"/>
    </row>
    <row r="28" spans="1:4" ht="18.75" customHeight="1">
      <c r="A28" s="41" t="s">
        <v>195</v>
      </c>
      <c r="B28" s="79" t="s">
        <v>231</v>
      </c>
      <c r="C28" s="41" t="s">
        <v>223</v>
      </c>
      <c r="D28" s="79"/>
    </row>
    <row r="29" spans="1:4" ht="18.75" customHeight="1">
      <c r="A29" s="41" t="s">
        <v>209</v>
      </c>
      <c r="B29" s="79" t="s">
        <v>149</v>
      </c>
      <c r="C29" s="41" t="s">
        <v>232</v>
      </c>
      <c r="D29" s="79"/>
    </row>
    <row r="30" spans="1:4" ht="18.75" customHeight="1">
      <c r="A30" s="41" t="s">
        <v>212</v>
      </c>
      <c r="B30" s="79" t="s">
        <v>233</v>
      </c>
      <c r="C30" s="41" t="s">
        <v>234</v>
      </c>
      <c r="D30" s="79"/>
    </row>
    <row r="31" spans="1:4" ht="18.75" customHeight="1">
      <c r="A31" s="43" t="s">
        <v>215</v>
      </c>
      <c r="B31" s="80" t="s">
        <v>235</v>
      </c>
      <c r="C31" s="43" t="s">
        <v>236</v>
      </c>
      <c r="D31" s="80"/>
    </row>
    <row r="32" spans="1:4" ht="7.5" customHeight="1">
      <c r="A32" s="113"/>
      <c r="B32" s="4"/>
      <c r="C32" s="4"/>
      <c r="D32" s="4"/>
    </row>
    <row r="33" spans="1:6" ht="12.75">
      <c r="A33" s="114"/>
      <c r="B33" s="115"/>
      <c r="C33" s="115"/>
      <c r="D33" s="115"/>
      <c r="E33" s="50"/>
      <c r="F33" s="50"/>
    </row>
    <row r="34" spans="1:6" ht="12.75">
      <c r="A34" s="330"/>
      <c r="B34" s="330"/>
      <c r="C34" s="330"/>
      <c r="D34" s="330"/>
      <c r="E34" s="330"/>
      <c r="F34" s="330"/>
    </row>
    <row r="35" spans="1:6" ht="22.5" customHeight="1">
      <c r="A35" s="330"/>
      <c r="B35" s="330"/>
      <c r="C35" s="330"/>
      <c r="D35" s="330"/>
      <c r="E35" s="330"/>
      <c r="F35" s="330"/>
    </row>
  </sheetData>
  <sheetProtection/>
  <mergeCells count="8">
    <mergeCell ref="A34:F35"/>
    <mergeCell ref="A8:B8"/>
    <mergeCell ref="A23:B23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&amp;A
do uchwały Rady Powiatu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H20" sqref="H20"/>
      <selection activeCell="A1" sqref="A1:J1"/>
    </sheetView>
  </sheetViews>
  <sheetFormatPr defaultColWidth="9.00390625" defaultRowHeight="12.75"/>
  <cols>
    <col min="1" max="1" width="5.625" style="3" bestFit="1" customWidth="1"/>
    <col min="2" max="2" width="8.875" style="3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1.25390625" style="0" customWidth="1"/>
    <col min="10" max="10" width="15.875" style="0" customWidth="1"/>
  </cols>
  <sheetData>
    <row r="1" spans="1:10" ht="48.75" customHeight="1">
      <c r="A1" s="360" t="s">
        <v>61</v>
      </c>
      <c r="B1" s="360"/>
      <c r="C1" s="360"/>
      <c r="D1" s="360"/>
      <c r="E1" s="360"/>
      <c r="F1" s="360"/>
      <c r="G1" s="360"/>
      <c r="H1" s="360"/>
      <c r="I1" s="360"/>
      <c r="J1" s="360"/>
    </row>
    <row r="2" ht="12.75">
      <c r="J2" s="5" t="s">
        <v>14</v>
      </c>
    </row>
    <row r="3" spans="1:10" s="3" customFormat="1" ht="20.25" customHeight="1">
      <c r="A3" s="346" t="s">
        <v>1</v>
      </c>
      <c r="B3" s="332" t="s">
        <v>2</v>
      </c>
      <c r="C3" s="332" t="s">
        <v>3</v>
      </c>
      <c r="D3" s="347" t="s">
        <v>41</v>
      </c>
      <c r="E3" s="347" t="s">
        <v>40</v>
      </c>
      <c r="F3" s="347" t="s">
        <v>28</v>
      </c>
      <c r="G3" s="347"/>
      <c r="H3" s="347"/>
      <c r="I3" s="347"/>
      <c r="J3" s="347"/>
    </row>
    <row r="4" spans="1:10" s="3" customFormat="1" ht="20.25" customHeight="1">
      <c r="A4" s="346"/>
      <c r="B4" s="333"/>
      <c r="C4" s="333"/>
      <c r="D4" s="346"/>
      <c r="E4" s="347"/>
      <c r="F4" s="347" t="s">
        <v>38</v>
      </c>
      <c r="G4" s="347" t="s">
        <v>5</v>
      </c>
      <c r="H4" s="347"/>
      <c r="I4" s="347"/>
      <c r="J4" s="347" t="s">
        <v>39</v>
      </c>
    </row>
    <row r="5" spans="1:10" s="3" customFormat="1" ht="72.75" customHeight="1">
      <c r="A5" s="346"/>
      <c r="B5" s="334"/>
      <c r="C5" s="334"/>
      <c r="D5" s="346"/>
      <c r="E5" s="347"/>
      <c r="F5" s="347"/>
      <c r="G5" s="9" t="s">
        <v>35</v>
      </c>
      <c r="H5" s="9" t="s">
        <v>36</v>
      </c>
      <c r="I5" s="9" t="s">
        <v>37</v>
      </c>
      <c r="J5" s="347"/>
    </row>
    <row r="6" spans="1:10" ht="9" customHeigh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</row>
    <row r="7" spans="1:10" ht="19.5" customHeight="1">
      <c r="A7" s="213" t="s">
        <v>252</v>
      </c>
      <c r="B7" s="213" t="s">
        <v>253</v>
      </c>
      <c r="C7" s="12">
        <v>2110</v>
      </c>
      <c r="D7" s="196">
        <v>5000</v>
      </c>
      <c r="E7" s="196">
        <v>5000</v>
      </c>
      <c r="F7" s="196">
        <v>5000</v>
      </c>
      <c r="G7" s="12"/>
      <c r="H7" s="12"/>
      <c r="I7" s="12"/>
      <c r="J7" s="12"/>
    </row>
    <row r="8" spans="1:10" ht="19.5" customHeight="1">
      <c r="A8" s="214" t="s">
        <v>254</v>
      </c>
      <c r="B8" s="214" t="s">
        <v>255</v>
      </c>
      <c r="C8" s="13">
        <v>2110</v>
      </c>
      <c r="D8" s="197">
        <v>4000</v>
      </c>
      <c r="E8" s="197">
        <v>4000</v>
      </c>
      <c r="F8" s="197">
        <v>4000</v>
      </c>
      <c r="G8" s="13"/>
      <c r="H8" s="13"/>
      <c r="I8" s="13"/>
      <c r="J8" s="13"/>
    </row>
    <row r="9" spans="1:10" ht="19.5" customHeight="1">
      <c r="A9" s="214" t="s">
        <v>396</v>
      </c>
      <c r="B9" s="214" t="s">
        <v>397</v>
      </c>
      <c r="C9" s="13">
        <v>2110</v>
      </c>
      <c r="D9" s="197">
        <v>40000</v>
      </c>
      <c r="E9" s="197">
        <v>40000</v>
      </c>
      <c r="F9" s="197">
        <v>40000</v>
      </c>
      <c r="G9" s="13"/>
      <c r="H9" s="13"/>
      <c r="I9" s="13"/>
      <c r="J9" s="13"/>
    </row>
    <row r="10" spans="1:10" ht="19.5" customHeight="1">
      <c r="A10" s="214" t="s">
        <v>398</v>
      </c>
      <c r="B10" s="214" t="s">
        <v>399</v>
      </c>
      <c r="C10" s="13">
        <v>2110</v>
      </c>
      <c r="D10" s="197">
        <v>110000</v>
      </c>
      <c r="E10" s="197">
        <v>110000</v>
      </c>
      <c r="F10" s="197">
        <v>110000</v>
      </c>
      <c r="G10" s="13"/>
      <c r="H10" s="13"/>
      <c r="I10" s="13"/>
      <c r="J10" s="13"/>
    </row>
    <row r="11" spans="1:10" ht="19.5" customHeight="1">
      <c r="A11" s="214" t="s">
        <v>398</v>
      </c>
      <c r="B11" s="214" t="s">
        <v>400</v>
      </c>
      <c r="C11" s="13">
        <v>2110</v>
      </c>
      <c r="D11" s="197">
        <v>5000</v>
      </c>
      <c r="E11" s="197">
        <v>5000</v>
      </c>
      <c r="F11" s="197">
        <v>5000</v>
      </c>
      <c r="G11" s="13"/>
      <c r="H11" s="13"/>
      <c r="I11" s="13"/>
      <c r="J11" s="13"/>
    </row>
    <row r="12" spans="1:10" ht="19.5" customHeight="1">
      <c r="A12" s="214" t="s">
        <v>398</v>
      </c>
      <c r="B12" s="214" t="s">
        <v>401</v>
      </c>
      <c r="C12" s="13">
        <v>2110</v>
      </c>
      <c r="D12" s="197">
        <v>241000</v>
      </c>
      <c r="E12" s="197">
        <v>241000</v>
      </c>
      <c r="F12" s="197">
        <v>241000</v>
      </c>
      <c r="G12" s="197">
        <v>171697</v>
      </c>
      <c r="H12" s="197">
        <v>35200</v>
      </c>
      <c r="I12" s="13"/>
      <c r="J12" s="13"/>
    </row>
    <row r="13" spans="1:10" ht="19.5" customHeight="1">
      <c r="A13" s="214" t="s">
        <v>402</v>
      </c>
      <c r="B13" s="214" t="s">
        <v>403</v>
      </c>
      <c r="C13" s="13">
        <v>2110</v>
      </c>
      <c r="D13" s="197">
        <v>101635</v>
      </c>
      <c r="E13" s="197">
        <v>101635</v>
      </c>
      <c r="F13" s="197">
        <v>101635</v>
      </c>
      <c r="G13" s="197">
        <v>84950</v>
      </c>
      <c r="H13" s="197">
        <v>16685</v>
      </c>
      <c r="I13" s="13"/>
      <c r="J13" s="13"/>
    </row>
    <row r="14" spans="1:10" s="221" customFormat="1" ht="19.5" customHeight="1">
      <c r="A14" s="217" t="s">
        <v>404</v>
      </c>
      <c r="B14" s="217" t="s">
        <v>405</v>
      </c>
      <c r="C14" s="218">
        <v>2110</v>
      </c>
      <c r="D14" s="219">
        <v>2562000</v>
      </c>
      <c r="E14" s="219">
        <v>2562000</v>
      </c>
      <c r="F14" s="219">
        <v>2562000</v>
      </c>
      <c r="G14" s="216">
        <v>2091897</v>
      </c>
      <c r="H14" s="216">
        <v>10000</v>
      </c>
      <c r="I14" s="220"/>
      <c r="J14" s="220"/>
    </row>
    <row r="15" spans="1:10" ht="19.5" customHeight="1">
      <c r="A15" s="214" t="s">
        <v>406</v>
      </c>
      <c r="B15" s="214" t="s">
        <v>407</v>
      </c>
      <c r="C15" s="13">
        <v>2110</v>
      </c>
      <c r="D15" s="197">
        <v>1048681</v>
      </c>
      <c r="E15" s="197">
        <v>1048681</v>
      </c>
      <c r="F15" s="197">
        <v>1048681</v>
      </c>
      <c r="G15" s="13"/>
      <c r="H15" s="197">
        <v>1048681</v>
      </c>
      <c r="I15" s="13"/>
      <c r="J15" s="13"/>
    </row>
    <row r="16" spans="1:10" ht="19.5" customHeight="1">
      <c r="A16" s="214" t="s">
        <v>408</v>
      </c>
      <c r="B16" s="214" t="s">
        <v>409</v>
      </c>
      <c r="C16" s="13">
        <v>2110</v>
      </c>
      <c r="D16" s="197">
        <v>80000</v>
      </c>
      <c r="E16" s="197">
        <v>80000</v>
      </c>
      <c r="F16" s="197">
        <v>80000</v>
      </c>
      <c r="G16" s="222">
        <v>72532</v>
      </c>
      <c r="H16" s="222">
        <v>8410</v>
      </c>
      <c r="I16" s="13"/>
      <c r="J16" s="13"/>
    </row>
    <row r="17" spans="1:10" ht="19.5" customHeight="1">
      <c r="A17" s="214"/>
      <c r="B17" s="214"/>
      <c r="C17" s="13"/>
      <c r="D17" s="13"/>
      <c r="E17" s="13"/>
      <c r="F17" s="13"/>
      <c r="G17" s="13"/>
      <c r="H17" s="13"/>
      <c r="I17" s="13"/>
      <c r="J17" s="13"/>
    </row>
    <row r="18" spans="1:10" ht="19.5" customHeight="1">
      <c r="A18" s="215"/>
      <c r="B18" s="215"/>
      <c r="C18" s="14"/>
      <c r="D18" s="14"/>
      <c r="E18" s="14"/>
      <c r="F18" s="14"/>
      <c r="G18" s="14"/>
      <c r="H18" s="14"/>
      <c r="I18" s="14"/>
      <c r="J18" s="14"/>
    </row>
    <row r="19" spans="1:10" ht="19.5" customHeight="1">
      <c r="A19" s="359"/>
      <c r="B19" s="359"/>
      <c r="C19" s="359"/>
      <c r="D19" s="359"/>
      <c r="E19" s="223">
        <f>(E7+E8+E9+E10+E11+E12+E13+E14+E15+E16)</f>
        <v>4197316</v>
      </c>
      <c r="F19" s="223">
        <f>(F7+F8+F9+F10+F11+F12+F13+F14+F15+F16)</f>
        <v>4197316</v>
      </c>
      <c r="G19" s="223">
        <f>(G12+G13+G14+G16)</f>
        <v>2421076</v>
      </c>
      <c r="H19" s="223">
        <f>(H12+H13+H14+H15+H16)</f>
        <v>1118976</v>
      </c>
      <c r="I19" s="11"/>
      <c r="J19" s="11"/>
    </row>
  </sheetData>
  <sheetProtection/>
  <mergeCells count="11">
    <mergeCell ref="G4:I4"/>
    <mergeCell ref="J4:J5"/>
    <mergeCell ref="F3:J3"/>
    <mergeCell ref="A1:J1"/>
    <mergeCell ref="F4:F5"/>
    <mergeCell ref="A19:D19"/>
    <mergeCell ref="D3:D5"/>
    <mergeCell ref="E3:E5"/>
    <mergeCell ref="A3:A5"/>
    <mergeCell ref="B3:B5"/>
    <mergeCell ref="C3:C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&amp;A
do uchwały Rady Powiatu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W21"/>
  <sheetViews>
    <sheetView zoomScalePageLayoutView="0" workbookViewId="0" topLeftCell="A1">
      <selection activeCell="G14" sqref="G14"/>
      <selection activeCell="A1" sqref="A1:J1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6.625" style="1" customWidth="1"/>
    <col min="4" max="4" width="12.625" style="1" customWidth="1"/>
    <col min="5" max="5" width="13.125" style="1" customWidth="1"/>
    <col min="6" max="6" width="12.875" style="1" customWidth="1"/>
    <col min="7" max="7" width="15.875" style="1" customWidth="1"/>
    <col min="8" max="8" width="14.25390625" style="0" customWidth="1"/>
    <col min="9" max="9" width="10.25390625" style="0" customWidth="1"/>
    <col min="10" max="10" width="14.375" style="0" customWidth="1"/>
    <col min="76" max="16384" width="9.125" style="1" customWidth="1"/>
  </cols>
  <sheetData>
    <row r="1" spans="1:10" ht="45" customHeight="1">
      <c r="A1" s="360" t="s">
        <v>62</v>
      </c>
      <c r="B1" s="360"/>
      <c r="C1" s="360"/>
      <c r="D1" s="360"/>
      <c r="E1" s="360"/>
      <c r="F1" s="360"/>
      <c r="G1" s="360"/>
      <c r="H1" s="360"/>
      <c r="I1" s="360"/>
      <c r="J1" s="360"/>
    </row>
    <row r="2" spans="1:6" ht="15.75">
      <c r="A2" s="6"/>
      <c r="B2" s="6"/>
      <c r="C2" s="6"/>
      <c r="D2" s="6"/>
      <c r="E2" s="6"/>
      <c r="F2" s="6"/>
    </row>
    <row r="3" spans="1:10" ht="13.5" customHeight="1">
      <c r="A3" s="4"/>
      <c r="B3" s="4"/>
      <c r="C3" s="4"/>
      <c r="D3" s="4"/>
      <c r="E3" s="4"/>
      <c r="F3" s="4"/>
      <c r="J3" s="29" t="s">
        <v>14</v>
      </c>
    </row>
    <row r="4" spans="1:10" ht="20.25" customHeight="1">
      <c r="A4" s="346" t="s">
        <v>1</v>
      </c>
      <c r="B4" s="332" t="s">
        <v>2</v>
      </c>
      <c r="C4" s="332" t="s">
        <v>3</v>
      </c>
      <c r="D4" s="347" t="s">
        <v>41</v>
      </c>
      <c r="E4" s="347" t="s">
        <v>40</v>
      </c>
      <c r="F4" s="347" t="s">
        <v>28</v>
      </c>
      <c r="G4" s="347"/>
      <c r="H4" s="347"/>
      <c r="I4" s="347"/>
      <c r="J4" s="347"/>
    </row>
    <row r="5" spans="1:10" ht="18" customHeight="1">
      <c r="A5" s="346"/>
      <c r="B5" s="333"/>
      <c r="C5" s="333"/>
      <c r="D5" s="346"/>
      <c r="E5" s="347"/>
      <c r="F5" s="347" t="s">
        <v>38</v>
      </c>
      <c r="G5" s="347" t="s">
        <v>5</v>
      </c>
      <c r="H5" s="347"/>
      <c r="I5" s="347"/>
      <c r="J5" s="347" t="s">
        <v>39</v>
      </c>
    </row>
    <row r="6" spans="1:10" ht="69" customHeight="1">
      <c r="A6" s="346"/>
      <c r="B6" s="334"/>
      <c r="C6" s="334"/>
      <c r="D6" s="346"/>
      <c r="E6" s="347"/>
      <c r="F6" s="347"/>
      <c r="G6" s="9" t="s">
        <v>35</v>
      </c>
      <c r="H6" s="9" t="s">
        <v>36</v>
      </c>
      <c r="I6" s="9" t="s">
        <v>37</v>
      </c>
      <c r="J6" s="347"/>
    </row>
    <row r="7" spans="1:10" ht="8.25" customHeight="1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</row>
    <row r="8" spans="1:10" ht="19.5" customHeight="1">
      <c r="A8" s="12">
        <v>750</v>
      </c>
      <c r="B8" s="12">
        <v>75045</v>
      </c>
      <c r="C8" s="12">
        <v>2120</v>
      </c>
      <c r="D8" s="196">
        <v>26000</v>
      </c>
      <c r="E8" s="196">
        <v>26000</v>
      </c>
      <c r="F8" s="196">
        <v>26000</v>
      </c>
      <c r="G8" s="196">
        <v>6000</v>
      </c>
      <c r="H8" s="12">
        <v>250</v>
      </c>
      <c r="I8" s="16"/>
      <c r="J8" s="12"/>
    </row>
    <row r="9" spans="1:10" ht="19.5" customHeight="1">
      <c r="A9" s="13"/>
      <c r="B9" s="13"/>
      <c r="C9" s="13"/>
      <c r="D9" s="13"/>
      <c r="E9" s="13"/>
      <c r="F9" s="13"/>
      <c r="G9" s="13"/>
      <c r="H9" s="13"/>
      <c r="I9" s="13"/>
      <c r="J9" s="13"/>
    </row>
    <row r="10" spans="1:10" ht="19.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</row>
    <row r="11" spans="1:10" ht="19.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</row>
    <row r="12" spans="1:10" ht="19.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</row>
    <row r="13" spans="1:10" ht="19.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</row>
    <row r="14" spans="1:10" ht="19.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</row>
    <row r="15" spans="1:10" ht="19.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ht="19.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17" spans="1:10" ht="19.5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 ht="19.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ht="19.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pans="1:10" ht="19.5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</row>
    <row r="21" spans="1:75" s="199" customFormat="1" ht="24.75" customHeight="1">
      <c r="A21" s="361" t="s">
        <v>46</v>
      </c>
      <c r="B21" s="361"/>
      <c r="C21" s="361"/>
      <c r="D21" s="361"/>
      <c r="E21" s="224">
        <v>26000</v>
      </c>
      <c r="F21" s="224">
        <v>26000</v>
      </c>
      <c r="G21" s="224">
        <v>6000</v>
      </c>
      <c r="H21" s="76">
        <v>250</v>
      </c>
      <c r="I21" s="76"/>
      <c r="J21" s="76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</row>
  </sheetData>
  <sheetProtection/>
  <mergeCells count="11">
    <mergeCell ref="C4:C6"/>
    <mergeCell ref="D4:D6"/>
    <mergeCell ref="A21:D21"/>
    <mergeCell ref="A1:J1"/>
    <mergeCell ref="E4:E6"/>
    <mergeCell ref="F4:J4"/>
    <mergeCell ref="F5:F6"/>
    <mergeCell ref="G5:I5"/>
    <mergeCell ref="J5:J6"/>
    <mergeCell ref="A4:A6"/>
    <mergeCell ref="B4:B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Powiatu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sowczarek</cp:lastModifiedBy>
  <cp:lastPrinted>2007-11-23T08:57:44Z</cp:lastPrinted>
  <dcterms:created xsi:type="dcterms:W3CDTF">1998-12-09T13:02:10Z</dcterms:created>
  <dcterms:modified xsi:type="dcterms:W3CDTF">2007-12-12T10:45:22Z</dcterms:modified>
  <cp:category/>
  <cp:version/>
  <cp:contentType/>
  <cp:contentStatus/>
</cp:coreProperties>
</file>