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521" windowWidth="8760" windowHeight="9120" firstSheet="1" activeTab="16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prognoza długu" sheetId="17" r:id="rId17"/>
  </sheets>
  <definedNames>
    <definedName name="_xlnm.Print_Titles" localSheetId="16">'prognoza długu'!$1:$2</definedName>
  </definedNames>
  <calcPr fullCalcOnLoad="1"/>
</workbook>
</file>

<file path=xl/sharedStrings.xml><?xml version="1.0" encoding="utf-8"?>
<sst xmlns="http://schemas.openxmlformats.org/spreadsheetml/2006/main" count="962" uniqueCount="582">
  <si>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</si>
  <si>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</si>
  <si>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</si>
  <si>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</si>
  <si>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</si>
  <si>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</si>
  <si>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</si>
  <si>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</si>
  <si>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</si>
  <si>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</si>
  <si>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</si>
  <si>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</si>
  <si>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</si>
  <si>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</si>
  <si>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</si>
  <si>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</si>
  <si>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</si>
  <si>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</si>
  <si>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</si>
  <si>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</si>
  <si>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</si>
  <si>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</si>
  <si>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</si>
  <si>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</si>
  <si>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</si>
  <si>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</si>
  <si>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</si>
  <si>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</si>
  <si>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</si>
  <si>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</si>
  <si>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</si>
  <si>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</si>
  <si>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</si>
  <si>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</si>
  <si>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</si>
  <si>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</si>
  <si>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</si>
  <si>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</si>
  <si>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</si>
  <si>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</si>
  <si>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</si>
  <si>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</si>
  <si>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</si>
  <si>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</si>
  <si>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</si>
  <si>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</si>
  <si>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</si>
  <si>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</si>
  <si>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</si>
  <si>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</si>
  <si>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</si>
  <si>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</si>
  <si>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</si>
  <si>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</si>
  <si>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</si>
  <si>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</si>
  <si>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</si>
  <si>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</si>
  <si>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</si>
  <si>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</si>
  <si>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</si>
  <si>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</si>
  <si>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</si>
  <si>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</si>
  <si>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</si>
  <si>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</si>
  <si>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</si>
  <si>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</si>
  <si>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</si>
  <si>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</si>
  <si>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</si>
  <si>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</si>
  <si>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</si>
  <si>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</si>
  <si>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</si>
  <si>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</si>
  <si>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</si>
  <si>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</si>
  <si>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</si>
  <si>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</si>
  <si>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</si>
  <si>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</si>
  <si>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</si>
  <si>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</si>
  <si>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</si>
  <si>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</si>
  <si>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</si>
  <si>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</si>
  <si>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</si>
  <si>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</si>
  <si>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</si>
  <si>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</si>
  <si>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</si>
  <si>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</si>
  <si>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</si>
  <si>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</si>
  <si>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</si>
  <si>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</si>
  <si>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</si>
  <si>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</si>
  <si>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</si>
  <si>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</si>
  <si>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</si>
  <si>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</si>
  <si>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</si>
  <si>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</si>
  <si>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</si>
  <si>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</si>
  <si>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</si>
  <si>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</si>
  <si>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</si>
  <si>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</si>
  <si>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</si>
  <si>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</si>
  <si>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</si>
  <si>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</si>
  <si>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</si>
  <si>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</si>
  <si>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</si>
  <si>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</si>
  <si>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</si>
  <si>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</si>
  <si>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</si>
  <si>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</si>
  <si>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</si>
  <si>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</si>
  <si>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</si>
  <si>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</si>
  <si>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</si>
  <si>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</si>
  <si>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</si>
  <si>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</si>
  <si>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</si>
  <si>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</si>
  <si>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</si>
  <si>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</si>
  <si>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</si>
  <si>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</si>
  <si>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</si>
  <si>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</si>
  <si>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</si>
  <si>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</si>
  <si>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</si>
  <si>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</si>
  <si>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</si>
  <si>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</si>
  <si>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</si>
  <si>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</si>
  <si>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</si>
  <si>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</si>
  <si>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</si>
  <si>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</si>
  <si>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</si>
  <si>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</si>
  <si>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</si>
  <si>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</si>
  <si>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</si>
  <si>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</si>
  <si>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</si>
  <si>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</si>
  <si>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</si>
  <si>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</si>
  <si>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</si>
  <si>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</si>
  <si>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</si>
  <si>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</si>
  <si>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</si>
  <si>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</si>
  <si>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</si>
  <si>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</si>
  <si>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</si>
  <si>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</si>
  <si>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</si>
  <si>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</si>
  <si>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</si>
  <si>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</si>
  <si>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</si>
  <si>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</si>
  <si>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</si>
  <si>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</si>
  <si>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</si>
  <si>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</si>
  <si>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</si>
  <si>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</si>
  <si>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</si>
  <si>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</si>
  <si>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</si>
  <si>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</si>
  <si>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</si>
  <si>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</si>
  <si>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</si>
  <si>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</si>
  <si>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</si>
  <si>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</si>
  <si>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</si>
  <si>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</si>
  <si>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</si>
  <si>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</si>
  <si>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</si>
  <si>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</si>
  <si>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</si>
  <si>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</si>
  <si>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</si>
  <si>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</si>
  <si>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</si>
  <si>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</si>
  <si>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</si>
  <si>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</si>
  <si>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</si>
  <si>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</si>
  <si>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</si>
  <si>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</si>
  <si>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</si>
  <si>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</si>
  <si>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</si>
  <si>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</si>
  <si>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</si>
  <si>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</si>
  <si>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</si>
  <si>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</si>
  <si>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</si>
  <si>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</si>
  <si>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</si>
  <si>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</si>
  <si>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</si>
  <si>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</si>
  <si>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</si>
  <si>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</si>
  <si>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</si>
  <si>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</si>
  <si>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</si>
  <si>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</si>
  <si>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</si>
  <si>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</si>
  <si>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</si>
  <si>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</si>
  <si>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</si>
  <si>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</si>
  <si>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</si>
  <si>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</si>
  <si>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</si>
  <si>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</si>
  <si>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</si>
  <si>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</si>
  <si>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</si>
  <si>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</si>
  <si>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</si>
  <si>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</si>
  <si>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</si>
  <si>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</si>
  <si>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</si>
  <si>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</si>
  <si>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</si>
  <si>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</si>
  <si>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</si>
  <si>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</si>
  <si>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</si>
  <si>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Udział powiatu w pod.doch od osób fizycznych</t>
  </si>
  <si>
    <t>Udział powiatu w pod.doch od osób prawnych</t>
  </si>
  <si>
    <t>Wpływy z innych opłat stanowiących dochółd j.s.t.</t>
  </si>
  <si>
    <t>Część oświatowa subwencji ogólnej</t>
  </si>
  <si>
    <t>Subwencje ogólne</t>
  </si>
  <si>
    <t>Część wyrównawcza subwencji ogólnej</t>
  </si>
  <si>
    <t>Część równoważąca subwencji ogólnej</t>
  </si>
  <si>
    <t>Środkipochodzące z Norweskiego Mechanizmu</t>
  </si>
  <si>
    <t>Składki na ubezpieczenia zdrowotne</t>
  </si>
  <si>
    <t>010</t>
  </si>
  <si>
    <t>01005</t>
  </si>
  <si>
    <t>020</t>
  </si>
  <si>
    <t>02001</t>
  </si>
  <si>
    <t>0750</t>
  </si>
  <si>
    <t>0470</t>
  </si>
  <si>
    <t>0920</t>
  </si>
  <si>
    <t>0010</t>
  </si>
  <si>
    <t>0020</t>
  </si>
  <si>
    <t>0420</t>
  </si>
  <si>
    <t>0830</t>
  </si>
  <si>
    <t>0970</t>
  </si>
  <si>
    <t>Rehabilitacja zawodowa</t>
  </si>
  <si>
    <t>Dotacje celowe otrzymane z gmin</t>
  </si>
  <si>
    <t>Fundusz Pracy</t>
  </si>
  <si>
    <t>Powiatowe urzędy pracy</t>
  </si>
  <si>
    <t>Zespoły d.s. orzekania o niepełnosprawności</t>
  </si>
  <si>
    <t>Wpływy z opłat komunikactyjnych</t>
  </si>
  <si>
    <t>Wydatki budżetu Powiatu na 2008 r.</t>
  </si>
  <si>
    <t>02002</t>
  </si>
  <si>
    <t>Obsługa kredytów i pożyczek</t>
  </si>
  <si>
    <t>Rozliczenia z tytułu poręczeń</t>
  </si>
  <si>
    <t>Przeciwdziałanie skutkom patologii</t>
  </si>
  <si>
    <t>Dokształcanie i dosk. Nauczycieli</t>
  </si>
  <si>
    <t>Biblioteki</t>
  </si>
  <si>
    <t>Domy i ośrodki kultury</t>
  </si>
  <si>
    <t>Dochody budżetu Powiatu na 2008 r.</t>
  </si>
  <si>
    <t>0490</t>
  </si>
  <si>
    <t>Wpływy z innych lokalnych opłat /zaj. pasa drogow./</t>
  </si>
  <si>
    <t>wtym : Rodz.D.Dz.</t>
  </si>
  <si>
    <t xml:space="preserve">           PUP</t>
  </si>
  <si>
    <t xml:space="preserve">         Rodz. D.Dz.</t>
  </si>
  <si>
    <t>w tym: PCPR-św.społeczne</t>
  </si>
  <si>
    <t xml:space="preserve">         Star. Pow. Porozumienia</t>
  </si>
  <si>
    <t>ZSP NR 1</t>
  </si>
  <si>
    <t>ZSP Nr 2</t>
  </si>
  <si>
    <t>ZSP Nr 3</t>
  </si>
  <si>
    <t>Int. przy ZSP Nr 2</t>
  </si>
  <si>
    <t>Int. przy ZSP Nr 3</t>
  </si>
  <si>
    <t>Z.Dr.Pow.</t>
  </si>
  <si>
    <t>Star. Pow.</t>
  </si>
  <si>
    <t>Rolnictwo i Łowiectwo</t>
  </si>
  <si>
    <t>Prace godezyjno-urządzeniowe na potrzeby rolnictwa</t>
  </si>
  <si>
    <t>Leśnictwo</t>
  </si>
  <si>
    <t>Gospodarka Leśna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</si>
  <si>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</si>
  <si>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</si>
  <si>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</si>
  <si>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</si>
  <si>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</si>
  <si>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Prace geodezyjno-kartograficzne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</si>
  <si>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</si>
  <si>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</si>
  <si>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</si>
  <si>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</si>
  <si>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</si>
  <si>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</si>
  <si>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Bezpieczeństwo publiczne i ochrona p.poż.</t>
  </si>
  <si>
    <t>Komendy powiatowe PSP</t>
  </si>
  <si>
    <t>Zarządzanie kryzysowe</t>
  </si>
  <si>
    <t>Dochody od osób prawnych i fizycznych</t>
  </si>
  <si>
    <t>Udziały powiatów w dochodach budżetu państwa</t>
  </si>
  <si>
    <t>Różne rozliczenia</t>
  </si>
  <si>
    <t>Oświata i wychowanie</t>
  </si>
  <si>
    <t>Licea ogólnokształcące</t>
  </si>
  <si>
    <t>Ochrona zdrowia</t>
  </si>
  <si>
    <t>Szpitale ogólne</t>
  </si>
  <si>
    <t>Pomoc społeczna</t>
  </si>
  <si>
    <t>Placówki opiekuńczo-wychowawcze</t>
  </si>
  <si>
    <t>Domu pomocy społecznej</t>
  </si>
  <si>
    <t>Rodziny zastępcze</t>
  </si>
  <si>
    <t>Pozostałe zadania w zakresie polityki społecznej</t>
  </si>
  <si>
    <t>Państwowy Fundusz Rehabilitacji Osób Niepełnospr.</t>
  </si>
  <si>
    <t>Środki otrzymane od pozost. Jedn.zal. do sektora f.p.</t>
  </si>
  <si>
    <t>Środki na dofinansow. własnych inwestycji</t>
  </si>
  <si>
    <t>Dochody z najmu i dzierżawy skł. Majątkowych</t>
  </si>
  <si>
    <t>Dochody j.s.t. związane z realizacją zad. rządowych</t>
  </si>
  <si>
    <t>Dotacja celowa z budż. państwa na zad. bież.rządowe</t>
  </si>
  <si>
    <t>Dotacja celowa z budż. państwa na zad. bież.własne</t>
  </si>
  <si>
    <t>Dotacje cel. z pow. na zad. bież.na podst. porozumień</t>
  </si>
  <si>
    <t>Wpływy z usług</t>
  </si>
  <si>
    <t>Wpływy z różnych dochodów</t>
  </si>
  <si>
    <t>Rolnictwi i łowiectwo</t>
  </si>
  <si>
    <t>Prace geodezyjno-urządzeniowe</t>
  </si>
  <si>
    <t>Gospodarka leśna</t>
  </si>
  <si>
    <t>Nadzór nad gospodarką leśną</t>
  </si>
  <si>
    <t>Turystyka</t>
  </si>
  <si>
    <t>Pozostała działalność</t>
  </si>
  <si>
    <t>Gospodarka gruntami i nieruchomoś.</t>
  </si>
  <si>
    <t>Prace geodezyjne i kartograficzne</t>
  </si>
  <si>
    <t>Opracowania geodezyjne i kartogr.</t>
  </si>
  <si>
    <t>Rady powiatów</t>
  </si>
  <si>
    <t>Promocja j.s.t.</t>
  </si>
  <si>
    <t>Bezpieczeństwo publ.i ochrona p.poż.</t>
  </si>
  <si>
    <t>Zarzadzanie kryzysowe</t>
  </si>
  <si>
    <t>Obsługa długu publicznego</t>
  </si>
  <si>
    <t>Rezerwy ogólne i celowe</t>
  </si>
  <si>
    <t>Licea profilowane</t>
  </si>
  <si>
    <t>Szkoły zawodowe</t>
  </si>
  <si>
    <t>Dokształcanie i dosk.zaw. Nauczyciel</t>
  </si>
  <si>
    <t>Składki na ubezp. zdrowotne</t>
  </si>
  <si>
    <t>Domy pomocy społecznej</t>
  </si>
  <si>
    <t>Powatowe centra pomocy rodzinie</t>
  </si>
  <si>
    <t>Ośrodki interwencji kryzysowej</t>
  </si>
  <si>
    <t>Pozostałe zadania w zakresie pol.społ</t>
  </si>
  <si>
    <t>Zespoły d.s.orzekania o niepełnospr.</t>
  </si>
  <si>
    <t>Edukacyjna opieka wychowawcza</t>
  </si>
  <si>
    <t>Poradnie psychol-pedagogiczne</t>
  </si>
  <si>
    <t>Internaty i bursy</t>
  </si>
  <si>
    <t>Pomoc materialna dla uczniów</t>
  </si>
  <si>
    <t>Kultura i ochrona dziedz. narodowego</t>
  </si>
  <si>
    <t>Pozostałe zadania w zakresie kultury</t>
  </si>
  <si>
    <t>Kultura fizyczna i sport</t>
  </si>
  <si>
    <t>w tym: ZFŚS nauczycieli emeryt. I ren</t>
  </si>
  <si>
    <t>w tym: ZFŚS nauczycieli emeryt.</t>
  </si>
  <si>
    <t xml:space="preserve">       zajęcia pozalekcyjne młodz.</t>
  </si>
  <si>
    <t>Zadania z zakresu kultury fizycznej</t>
  </si>
  <si>
    <t xml:space="preserve">          DPS</t>
  </si>
  <si>
    <t xml:space="preserve">        PUP</t>
  </si>
  <si>
    <t xml:space="preserve">        ZSP Nr 3</t>
  </si>
  <si>
    <t xml:space="preserve">        ZSP Nr 1</t>
  </si>
  <si>
    <t xml:space="preserve"> Star. Pow.zadania geodezyjne włas.</t>
  </si>
  <si>
    <t>w tym: Star. Pow. zad geod.z dotacji</t>
  </si>
  <si>
    <t xml:space="preserve">          PUP</t>
  </si>
  <si>
    <t xml:space="preserve">          ZSP Nr 3</t>
  </si>
  <si>
    <t xml:space="preserve">          ZSP Nr 1</t>
  </si>
  <si>
    <t>Wpływy z pomocy fin. między j.s.t. na zad. inwest.</t>
  </si>
  <si>
    <t>Wpływy z usług /ZSP Nr 2/</t>
  </si>
  <si>
    <t xml:space="preserve">Wpływy z opłat za zarząd /DPS,PUP,ZDP/ </t>
  </si>
  <si>
    <t>Pozostałe odsetki</t>
  </si>
  <si>
    <t>Pozostała działalność /skł. Zw.P.P./</t>
  </si>
  <si>
    <t>Zespoły obsługi ekon.-adm.szkół</t>
  </si>
  <si>
    <t>Pozostała działalność/wykopaliska ar/</t>
  </si>
  <si>
    <t>Starostwo Powiatowe</t>
  </si>
  <si>
    <t xml:space="preserve">Przebudowa dróg powiatowych we Włoszczowie: ul. Wschodnia, Wiśniowa,Kusocińskiego </t>
  </si>
  <si>
    <t xml:space="preserve">Przebudowa drogi powiatowej Nr 0241T Chlewice-Jadwigów  </t>
  </si>
  <si>
    <t>Przeb.dróg pow. Nr 0262T Krasocin-Niwiska i Nr 0264T Niwiska-Gruszczyn</t>
  </si>
  <si>
    <t>Przebudowa drogi pow.Nr 0251T Kluczewsko-Rudka</t>
  </si>
  <si>
    <t>Przebudowa drogi pow. Nr 0231T Miny-Żelisławiczki</t>
  </si>
  <si>
    <t>700</t>
  </si>
  <si>
    <t>70005</t>
  </si>
  <si>
    <t>710</t>
  </si>
  <si>
    <t>71013</t>
  </si>
  <si>
    <t>71014</t>
  </si>
  <si>
    <t>71015</t>
  </si>
  <si>
    <t>750</t>
  </si>
  <si>
    <t>75011</t>
  </si>
  <si>
    <t>754</t>
  </si>
  <si>
    <t>75411</t>
  </si>
  <si>
    <t>851</t>
  </si>
  <si>
    <t>85156</t>
  </si>
  <si>
    <t>853</t>
  </si>
  <si>
    <t>85321</t>
  </si>
  <si>
    <t xml:space="preserve">Szkoły niepubliczne  we Włoszczowie działające w ramach Zakładu Doskonalenia Zawodowego w Kielcach </t>
  </si>
  <si>
    <t>Powiatowe Centrum Kulturalno-Rekreacyjne we Włoszczowie</t>
  </si>
  <si>
    <t>Zimowe utrzymanie niektórych dróg powiatowych</t>
  </si>
  <si>
    <t>Gmina Radków</t>
  </si>
  <si>
    <t>Gmina Moskorzew</t>
  </si>
  <si>
    <t>Gmina Kluczewsko</t>
  </si>
  <si>
    <t>Utrzymanie dzieci z powiatu włoszczowskiego w placówkach opiekuńczo-wychowawczych</t>
  </si>
  <si>
    <t>Powiat Jędrzejów</t>
  </si>
  <si>
    <t>Utrzymanie dzieci z powiatu włoszczowskiego w rodzinach zastępczych</t>
  </si>
  <si>
    <t>Powiat Starogard</t>
  </si>
  <si>
    <t>Miasto Sosnowiec</t>
  </si>
  <si>
    <t>Miasto Bytom</t>
  </si>
  <si>
    <t>Powiat Skarżysko</t>
  </si>
  <si>
    <t>Dofinansowanie do prowadzenia Stołówki Brata Alberta we Włoszczowie</t>
  </si>
  <si>
    <t>Gmina Włoszczowa</t>
  </si>
  <si>
    <t>Dofinansowanie do prowadzenia biblioteki gminno-powiatowej</t>
  </si>
  <si>
    <t>1.  przy ZSP Nr 2</t>
  </si>
  <si>
    <t>1.Internat przy ZSP Nr 2</t>
  </si>
  <si>
    <t>2.Internat przy ZSP Nr 3</t>
  </si>
  <si>
    <t>3.Pozost dział ZSP Nr 3</t>
  </si>
  <si>
    <t>4.Dom Pomocy Społecz.</t>
  </si>
  <si>
    <t>IV. Dochody i wydatki związane z realizacją zadań przekazanych przez Powiat do realizacji w drodze umowy lub porozumienia</t>
  </si>
  <si>
    <t>II. Dochody i wydatki związane z realizacją zadań przejętych przez Powiat do realizacji w drodze umowy lub porozumienia</t>
  </si>
  <si>
    <t xml:space="preserve">Zimowe utrzymanie dróg </t>
  </si>
  <si>
    <t>Utrzymanie dzieci w placówkach opiekuńczo-wychow.</t>
  </si>
  <si>
    <t>Utrzymanie dzieci w rodzinach zastępczych</t>
  </si>
  <si>
    <t>Prowadzenie biblioteki powiatowej</t>
  </si>
  <si>
    <t>Przebudowa dróg wojewódzkich</t>
  </si>
  <si>
    <t>Ogółem dotacje na zadania bieżące:</t>
  </si>
  <si>
    <t>Przebudowy dróg wojewódzkich</t>
  </si>
  <si>
    <t>Województwo Świętokrzyskie</t>
  </si>
  <si>
    <t>Ogółem dotacje:</t>
  </si>
  <si>
    <t>Ogółęm dotacje na zadania inwestycyjne:</t>
  </si>
  <si>
    <t>Prowadzenie stołówki Brata Alberta</t>
  </si>
  <si>
    <t>Przebudowy dróg powiatowych</t>
  </si>
  <si>
    <t>Drogi publiczne wojwódzkie</t>
  </si>
  <si>
    <t>Plan przychodów i wydatków Powiatowego Funduszu</t>
  </si>
  <si>
    <t>Utrzymanie dzieci w placówkach opiekuńczo-wychowawczych</t>
  </si>
  <si>
    <t xml:space="preserve"> Caritas Diecezji Kieleckiej-prowadzenie warsztatów terapii zajjęciowej </t>
  </si>
  <si>
    <t>Środki pieniężne</t>
  </si>
  <si>
    <t>Należności</t>
  </si>
  <si>
    <t>Zobowiązania</t>
  </si>
  <si>
    <t>Przychody z usług</t>
  </si>
  <si>
    <t>Osetki od środków na r-ku</t>
  </si>
  <si>
    <t>Wynagrodzenia bezosobowe</t>
  </si>
  <si>
    <t>Usługi tetekom.telefonii stacjonarnej</t>
  </si>
  <si>
    <t>Zakup akcesoriów komputerowych w tm programów i licncji</t>
  </si>
  <si>
    <t>Szkolenia pracowników</t>
  </si>
  <si>
    <t>Wydatki na zakupy inwestycyjne</t>
  </si>
  <si>
    <t>Przelewy redystrybucyjne /odpisy po 10% na woj. i centralny fundusz/</t>
  </si>
  <si>
    <t xml:space="preserve">1. </t>
  </si>
  <si>
    <t>Wpływy z różnych opłat-środki przekazane przez Urząd Marszałkowski z tytułu opłat za składowanie odpadów oraz za korzystanie ze środowiska, dokonywanie w nim zmian oraz szczególne korzystanie z wód i urzadzen wodnych.</t>
  </si>
  <si>
    <t>Realizacja zadań określonych w ustawie Prawo ochrony Srodowiska</t>
  </si>
  <si>
    <t>Realizacja projektu:"Witaj na świecie-Program opieki nad matką i dzieckiem przed ciążą, podczas jej trwania, porodu i po urodzeniu"</t>
  </si>
  <si>
    <t>2012 r.</t>
  </si>
  <si>
    <t>Wykonanie nawierzchniz masy minerlno- bitumicznej na drodze powiatowej Nr 0246T odcinek Kurzelów- Jeżowice</t>
  </si>
  <si>
    <t xml:space="preserve">A.      
B. 75949
C.
D. </t>
  </si>
  <si>
    <t>Zarząd Dróg Powiatowych</t>
  </si>
  <si>
    <t>Wykonanie nawierzchniz masy minerlno- bitumicznej na drodze powiatowej Nr 0221T odcinek Rząbiec- Wymysłów</t>
  </si>
  <si>
    <t xml:space="preserve">A.      
B. 40000
C.
D. </t>
  </si>
  <si>
    <t>Wykonanie chodnika i parkingu przy ul. Przedborskiej we Włoszczowie</t>
  </si>
  <si>
    <t xml:space="preserve">A.      
B. 37723
C.
D. </t>
  </si>
  <si>
    <t>11.</t>
  </si>
  <si>
    <t>12.</t>
  </si>
  <si>
    <t>13.</t>
  </si>
  <si>
    <t>14.</t>
  </si>
  <si>
    <t>15.</t>
  </si>
  <si>
    <t>Wykonanie nawierzchni z masy minaralno- bitumicznej na drodze powiatowej Nr 0238T odcinek Kossów- Chycza</t>
  </si>
  <si>
    <t xml:space="preserve">A.      
B. 42745
C.
D. </t>
  </si>
  <si>
    <t>Wykonanie chodnika dla pieszych z kostki betonowej wibroprasowanej przy drodze powiatowej Nr 0237T w radkowie (odcinek od Urzędu Gminy w Radkowie w kierunku miejscowości Dzierzgów)</t>
  </si>
  <si>
    <t>Wykonanie nawierzchni z masy minaralno- bitumicznej na drodze powiatowej Nr 0237T w Radkowie</t>
  </si>
  <si>
    <t xml:space="preserve">A.      
B. 24000
C.
D. </t>
  </si>
  <si>
    <t>Wykonanie nawierzchni z masy minaralno- bitumicznej na drodze powiatowej Nr 0233T odcinek Czaryż- Bichniów od granicy z miejscowością Czaryż w kierunku miejscowości Bichniów</t>
  </si>
  <si>
    <t xml:space="preserve">A.      
B. 183919
C.
D. </t>
  </si>
  <si>
    <t xml:space="preserve">A.      
B. 45732
C.
D. </t>
  </si>
  <si>
    <t>Wykonanie nawierzchni z masy minaralno- bitumicznej na drodze powiatowej Nr 0252T odcinek Komorniki - Rudka</t>
  </si>
  <si>
    <t>Wykonanie nawierzchni z masy minaralno- bitumicznej na drodze powiatowej Nr 0252T odcinek Bobrowniki- Ciemiętniki</t>
  </si>
  <si>
    <t xml:space="preserve">A.      
B. 65000
C.
D. </t>
  </si>
  <si>
    <t>Wykonanie nawierzchni z masy minaralno- bitumicznej na drodze powiatowej Nr 0236T odcinek przez miejscowość Mękarzów</t>
  </si>
  <si>
    <t>Wykonanie poszerzenia drogi powiatowej Nr 0258T odcienk Krasocin- Oleszno</t>
  </si>
  <si>
    <t xml:space="preserve">A.      
B. 38162
C.
D. </t>
  </si>
  <si>
    <t xml:space="preserve">A.      
B. 43298
C.
D. </t>
  </si>
  <si>
    <t>Wykonanie nawierzchni z masy mineralno- bitumicznej na drodze Nr 0220T odcinek Ludynia- Kozłów</t>
  </si>
  <si>
    <t xml:space="preserve">A.      
B. 53328
C.
D. </t>
  </si>
  <si>
    <t>Wykonanie nawierzchni z masy mineralno- bitumicznej na drodze Nr 0265T odcinek Mieczyn - Występy</t>
  </si>
  <si>
    <t xml:space="preserve">A.      
B. 50000
C.
D. </t>
  </si>
  <si>
    <t>Wykonanie podjazdu dla niepełnosprawnych</t>
  </si>
  <si>
    <t>Ulepszenie budynku</t>
  </si>
  <si>
    <t>Dom Pomocy Społecznej</t>
  </si>
  <si>
    <t>Zakup urządzeń</t>
  </si>
  <si>
    <t>Priorytet: 3. Podniesienie jakości systemu komunikacyjnego regionu</t>
  </si>
  <si>
    <t>Zespół Szkół Ponad Gimnazjalnych nr 1</t>
  </si>
  <si>
    <t>2008r.- 2010r.</t>
  </si>
  <si>
    <t>Przebudowa ulicy Sobieskiego</t>
  </si>
  <si>
    <t>Wykonanie nawierzchniz masy minerlno- bitumicznej na drodze powiatowej Nr 0229T odcinek Bebelno- Ludwinów-Wola Wiśniowa</t>
  </si>
  <si>
    <t>Zakup klimatyzatora do pomieszczeń komunikacji</t>
  </si>
  <si>
    <t>Zakup sprzętu komputerowego</t>
  </si>
  <si>
    <t xml:space="preserve">A.      
B. 
C.
D. </t>
  </si>
  <si>
    <t>Budowa chodnika i opaski wokół budynku ZSP nr 1 we Włoszczowie</t>
  </si>
  <si>
    <t xml:space="preserve">A.      
B. 60164
C.
D. </t>
  </si>
  <si>
    <t>Finansowanie uczestnictwa osób z powiatu włoszczowskiego w warsztatach terapii zajęciowej</t>
  </si>
  <si>
    <t>Zarząd Dróg Pow.</t>
  </si>
  <si>
    <t>Pomoc materialna dla studentów</t>
  </si>
  <si>
    <t>Dotacja na zadania bieżące na podst. porozumien</t>
  </si>
  <si>
    <t>Datacja na zadania bieżące na podst. porozumień</t>
  </si>
  <si>
    <t>Szkolnictwo wyższe</t>
  </si>
  <si>
    <t xml:space="preserve">  Zarząd Dróg Powiatowych</t>
  </si>
  <si>
    <t xml:space="preserve">  Star. Pow. wynajem pomieszcz.</t>
  </si>
  <si>
    <t>Wykonanie chodnika przy drodze pow. Nr 0401T Kozia Wieś</t>
  </si>
  <si>
    <t xml:space="preserve">A.      
B. 20000
C.
D. </t>
  </si>
  <si>
    <t>Uczestnictwo osób niepełnosprawnych w warsztatach terapii zajęciowej</t>
  </si>
  <si>
    <t>Program:  ZPORR</t>
  </si>
  <si>
    <t>Priorytet:2-Wzmocnienie rozw. zasob.ludzkich</t>
  </si>
  <si>
    <t>Działanie:2.2-Wyrównanie szans edukacyjn.</t>
  </si>
  <si>
    <t>Projekt:Stypendia dla studentów 2006/2007</t>
  </si>
  <si>
    <t>2006-2008</t>
  </si>
  <si>
    <t>Starostwo</t>
  </si>
  <si>
    <t>Powiatowe</t>
  </si>
  <si>
    <t>Ogółem wydatki bieżące:</t>
  </si>
  <si>
    <t>edukacja ekologiczna oraz propagowanie działań proekologicznych i zasady zrównoważonego rozwoju</t>
  </si>
  <si>
    <t xml:space="preserve">Stan środków obrotowych na początek roku:                                                      </t>
  </si>
  <si>
    <t>1.1</t>
  </si>
  <si>
    <t>1.2</t>
  </si>
  <si>
    <t>realizowanie zadań modernizacyjnych i inwestycyjnych służących ochronie środowiska i gospodarce wodnej</t>
  </si>
  <si>
    <t>1.3</t>
  </si>
  <si>
    <t>przedsięzięcia związane z gopodarką odpadami i ochroną powierzchni ziemi</t>
  </si>
  <si>
    <t>1.4</t>
  </si>
  <si>
    <t>inne zadania służące ochronie środowiska i gospodarce wodnej wynikające z zasady zrównoważonego rozwoju</t>
  </si>
  <si>
    <t>Pochodne od wynagrodzeń</t>
  </si>
  <si>
    <t>Star.Pow.-szkoły niepubl.-dotacja</t>
  </si>
  <si>
    <t>Star. Pow.szkoły niepubl. -dotacja</t>
  </si>
  <si>
    <t>Zakup materiałów</t>
  </si>
  <si>
    <t>Zakup energii</t>
  </si>
  <si>
    <t>Zakup usług remontowych</t>
  </si>
  <si>
    <t>Zakup usług pozostałych</t>
  </si>
  <si>
    <t>Zakup materiałów papierniczych</t>
  </si>
  <si>
    <t>Budowa boiska sportowego przyPCK-R</t>
  </si>
  <si>
    <r>
      <t>2011 r.</t>
    </r>
    <r>
      <rPr>
        <b/>
        <vertAlign val="superscript"/>
        <sz val="10"/>
        <rFont val="Arial CE"/>
        <family val="0"/>
      </rPr>
      <t>1)</t>
    </r>
  </si>
  <si>
    <t>Środki Funduszu Pracy otrzymane przez powiat</t>
  </si>
  <si>
    <t>XIV/82/08</t>
  </si>
  <si>
    <t>Rady Powiatu Włoszczowskiego</t>
  </si>
  <si>
    <t xml:space="preserve">z dnia 14 lutego 2008r. </t>
  </si>
  <si>
    <t xml:space="preserve"> XIV/82/08</t>
  </si>
  <si>
    <t>do uchwały Nr XIV/82/08</t>
  </si>
  <si>
    <t>2010r.</t>
  </si>
  <si>
    <t xml:space="preserve">do uchwały Nr </t>
  </si>
  <si>
    <t>z dnia 14 lutego 2008r.</t>
  </si>
  <si>
    <t>Planowane wydatki budżetowe na realizację zadań programu w latach   2009 - 2010</t>
  </si>
  <si>
    <t>Program:Norweski Mechanizm Finansowy i Mechanizm Finansowy Europejskiego Obszaru Europejskiego</t>
  </si>
  <si>
    <t>Priorytet: 2.5 Opieka zdrowotna nad dzieckeim</t>
  </si>
  <si>
    <t xml:space="preserve">Działanie: </t>
  </si>
  <si>
    <t>Projekt: Wiatj na świecie-Program opieki nad matką i dzieckiem przed ciążą, podczas jej trwania, porodu i po urodzeniu</t>
  </si>
  <si>
    <t>Program:Regionalny Program Operacyjny woj. świetokrzyskiego</t>
  </si>
  <si>
    <t>2009r.</t>
  </si>
  <si>
    <t>Działanie: 3.1 Rozwój nowoczesnej infrastruktury komunikacyjnej  o znaczeniu regiopnalnym i ponadregionalnym</t>
  </si>
  <si>
    <t>Projekt: Poprawa układu komunikacyjnego poprzez przebudowę dróg powiatowych Nr 0262T, i Nr 0264T na odcinku Krasocin-Niwiska-Gryszczyn i Nr 0251T Kluczewsko-Rudka</t>
  </si>
  <si>
    <t>2008r.</t>
  </si>
  <si>
    <t>Działanie: 3.2 Rozwój systemów lokalnej infrstruktury komunkacyjnej</t>
  </si>
  <si>
    <t>Projekt: Poprawa układu komunikacyjnego poprzez przebudowę ulicy Wschodniej, Wiśniowej i Kusocińskiego we Włoszczowie i przebudowę drogi powiatowej Nr 0241T Chlewice-Jadwigów</t>
  </si>
  <si>
    <t>Priorytet: 5. Wzrost  jakości infrastruktury społecznej oraz inwestycje w dziedzictwo kulturowe, sport i turystykę</t>
  </si>
  <si>
    <t xml:space="preserve">Działanie: 5.2. Podniesienie jakości usług publicznych poprzez wspieranie placówek edukacyjnych i kulturalnych </t>
  </si>
  <si>
    <t>Projekt: Budowa boiska wielofunkcyjnego przy ZSP Nr 2</t>
  </si>
  <si>
    <t>Projekt:Przebudowa drogi powiatowej Nr 0231T odcinek Miny-Żelisławiczki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</si>
</sst>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_z_ł"/>
  </numFmts>
  <fonts count="5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b/>
      <sz val="12"/>
      <name val="Arial"/>
      <family val="2"/>
    </font>
    <font>
      <b/>
      <sz val="10"/>
      <name val="Times New Roman CE"/>
      <family val="1"/>
    </font>
    <font>
      <b/>
      <sz val="10"/>
      <color indexed="22"/>
      <name val="Arial CE"/>
      <family val="2"/>
    </font>
    <font>
      <sz val="10"/>
      <color indexed="22"/>
      <name val="Arial CE"/>
      <family val="2"/>
    </font>
    <font>
      <b/>
      <vertAlign val="superscript"/>
      <sz val="10"/>
      <name val="Arial CE"/>
      <family val="0"/>
    </font>
    <font>
      <sz val="11"/>
      <name val="Times New Roman CE"/>
      <family val="1"/>
    </font>
    <font>
      <sz val="11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6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right"/>
    </xf>
    <xf numFmtId="0" fontId="33" fillId="0" borderId="1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7" xfId="0" applyFont="1" applyBorder="1" applyAlignment="1">
      <alignment/>
    </xf>
    <xf numFmtId="0" fontId="34" fillId="0" borderId="17" xfId="0" applyFont="1" applyBorder="1" applyAlignment="1" quotePrefix="1">
      <alignment/>
    </xf>
    <xf numFmtId="0" fontId="34" fillId="0" borderId="15" xfId="0" applyFont="1" applyBorder="1" applyAlignment="1">
      <alignment/>
    </xf>
    <xf numFmtId="0" fontId="34" fillId="0" borderId="15" xfId="0" applyFont="1" applyBorder="1" applyAlignment="1" quotePrefix="1">
      <alignment/>
    </xf>
    <xf numFmtId="0" fontId="34" fillId="0" borderId="14" xfId="0" applyFont="1" applyBorder="1" applyAlignment="1">
      <alignment/>
    </xf>
    <xf numFmtId="0" fontId="33" fillId="0" borderId="17" xfId="0" applyFont="1" applyBorder="1" applyAlignment="1" quotePrefix="1">
      <alignment/>
    </xf>
    <xf numFmtId="0" fontId="33" fillId="0" borderId="17" xfId="0" applyFont="1" applyBorder="1" applyAlignment="1" quotePrefix="1">
      <alignment wrapText="1"/>
    </xf>
    <xf numFmtId="0" fontId="33" fillId="0" borderId="15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3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38" fillId="0" borderId="10" xfId="0" applyNumberFormat="1" applyFont="1" applyBorder="1" applyAlignment="1" applyProtection="1">
      <alignment/>
      <protection locked="0"/>
    </xf>
    <xf numFmtId="4" fontId="38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horizontal="center"/>
    </xf>
    <xf numFmtId="0" fontId="7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9" fontId="11" fillId="0" borderId="12" xfId="0" applyNumberFormat="1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4" fillId="24" borderId="0" xfId="0" applyFont="1" applyFill="1" applyAlignment="1">
      <alignment/>
    </xf>
    <xf numFmtId="0" fontId="32" fillId="24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34" fillId="0" borderId="17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3" fontId="45" fillId="0" borderId="17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3" fontId="45" fillId="0" borderId="17" xfId="0" applyNumberFormat="1" applyFont="1" applyBorder="1" applyAlignment="1">
      <alignment/>
    </xf>
    <xf numFmtId="0" fontId="45" fillId="0" borderId="0" xfId="0" applyFont="1" applyAlignment="1">
      <alignment/>
    </xf>
    <xf numFmtId="3" fontId="0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3" fontId="9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3" fontId="9" fillId="0" borderId="18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" fontId="0" fillId="0" borderId="17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4" fontId="0" fillId="0" borderId="18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1" fontId="0" fillId="0" borderId="15" xfId="0" applyNumberFormat="1" applyBorder="1" applyAlignment="1">
      <alignment horizontal="left" vertical="center"/>
    </xf>
    <xf numFmtId="4" fontId="0" fillId="0" borderId="15" xfId="0" applyNumberFormat="1" applyBorder="1" applyAlignment="1">
      <alignment horizontal="left" vertical="center"/>
    </xf>
    <xf numFmtId="0" fontId="0" fillId="0" borderId="0" xfId="0" applyAlignment="1">
      <alignment shrinkToFit="1"/>
    </xf>
    <xf numFmtId="4" fontId="2" fillId="0" borderId="10" xfId="0" applyNumberFormat="1" applyFont="1" applyBorder="1" applyAlignment="1">
      <alignment vertical="center" shrinkToFit="1"/>
    </xf>
    <xf numFmtId="0" fontId="38" fillId="0" borderId="10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34" fillId="0" borderId="14" xfId="0" applyNumberFormat="1" applyFont="1" applyBorder="1" applyAlignment="1">
      <alignment/>
    </xf>
    <xf numFmtId="0" fontId="0" fillId="0" borderId="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vertical="center"/>
    </xf>
    <xf numFmtId="0" fontId="0" fillId="0" borderId="10" xfId="0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25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7" xfId="0" applyNumberFormat="1" applyFill="1" applyBorder="1" applyAlignment="1" applyProtection="1">
      <alignment/>
      <protection locked="0"/>
    </xf>
    <xf numFmtId="0" fontId="0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wrapText="1"/>
    </xf>
    <xf numFmtId="0" fontId="49" fillId="0" borderId="14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/>
    </xf>
    <xf numFmtId="172" fontId="49" fillId="0" borderId="14" xfId="0" applyNumberFormat="1" applyFont="1" applyBorder="1" applyAlignment="1">
      <alignment horizontal="center" vertical="center" wrapText="1"/>
    </xf>
    <xf numFmtId="172" fontId="49" fillId="0" borderId="17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wrapText="1"/>
    </xf>
    <xf numFmtId="0" fontId="49" fillId="0" borderId="17" xfId="0" applyFont="1" applyBorder="1" applyAlignment="1" quotePrefix="1">
      <alignment/>
    </xf>
    <xf numFmtId="0" fontId="49" fillId="0" borderId="17" xfId="0" applyFont="1" applyBorder="1" applyAlignment="1">
      <alignment horizontal="left" vertical="center" wrapText="1"/>
    </xf>
    <xf numFmtId="0" fontId="49" fillId="0" borderId="17" xfId="0" applyFont="1" applyBorder="1" applyAlignment="1" quotePrefix="1">
      <alignment wrapText="1"/>
    </xf>
    <xf numFmtId="0" fontId="4" fillId="20" borderId="14" xfId="0" applyFont="1" applyFill="1" applyBorder="1" applyAlignment="1">
      <alignment horizontal="right" vertical="center"/>
    </xf>
    <xf numFmtId="0" fontId="4" fillId="20" borderId="17" xfId="0" applyFont="1" applyFill="1" applyBorder="1" applyAlignment="1">
      <alignment horizontal="right" vertical="center"/>
    </xf>
    <xf numFmtId="0" fontId="49" fillId="0" borderId="15" xfId="0" applyFont="1" applyBorder="1" applyAlignment="1">
      <alignment horizontal="center" vertical="center" wrapText="1"/>
    </xf>
    <xf numFmtId="172" fontId="49" fillId="0" borderId="14" xfId="0" applyNumberFormat="1" applyFont="1" applyBorder="1" applyAlignment="1">
      <alignment/>
    </xf>
    <xf numFmtId="3" fontId="49" fillId="0" borderId="14" xfId="0" applyNumberFormat="1" applyFont="1" applyBorder="1" applyAlignment="1">
      <alignment/>
    </xf>
    <xf numFmtId="0" fontId="49" fillId="0" borderId="17" xfId="0" applyFont="1" applyBorder="1" applyAlignment="1">
      <alignment/>
    </xf>
    <xf numFmtId="41" fontId="49" fillId="0" borderId="17" xfId="0" applyNumberFormat="1" applyFont="1" applyBorder="1" applyAlignment="1">
      <alignment/>
    </xf>
    <xf numFmtId="41" fontId="34" fillId="0" borderId="0" xfId="0" applyNumberFormat="1" applyFont="1" applyAlignment="1">
      <alignment/>
    </xf>
    <xf numFmtId="41" fontId="49" fillId="0" borderId="14" xfId="0" applyNumberFormat="1" applyFont="1" applyBorder="1" applyAlignment="1">
      <alignment/>
    </xf>
    <xf numFmtId="0" fontId="50" fillId="0" borderId="17" xfId="0" applyFont="1" applyBorder="1" applyAlignment="1">
      <alignment wrapText="1"/>
    </xf>
    <xf numFmtId="0" fontId="49" fillId="0" borderId="15" xfId="0" applyFont="1" applyBorder="1" applyAlignment="1">
      <alignment/>
    </xf>
    <xf numFmtId="0" fontId="49" fillId="0" borderId="15" xfId="0" applyFont="1" applyBorder="1" applyAlignment="1" quotePrefix="1">
      <alignment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right" vertical="center"/>
    </xf>
    <xf numFmtId="0" fontId="4" fillId="20" borderId="25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0" xfId="0" applyFont="1" applyAlignment="1">
      <alignment horizont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view="pageBreakPreview" zoomScale="115" zoomScaleNormal="115" zoomScaleSheetLayoutView="115" zoomScalePageLayoutView="0" workbookViewId="0" topLeftCell="A1">
      <selection activeCell="I87" sqref="I87"/>
    </sheetView>
  </sheetViews>
  <sheetFormatPr defaultColWidth="9.00390625" defaultRowHeight="12.75"/>
  <cols>
    <col min="1" max="1" width="6.875" style="110" customWidth="1"/>
    <col min="2" max="2" width="8.875" style="110" bestFit="1" customWidth="1"/>
    <col min="3" max="3" width="6.00390625" style="110" customWidth="1"/>
    <col min="4" max="4" width="44.875" style="0" customWidth="1"/>
    <col min="5" max="5" width="12.375" style="0" customWidth="1"/>
    <col min="6" max="6" width="15.375" style="0" customWidth="1"/>
  </cols>
  <sheetData>
    <row r="1" spans="1:9" s="126" customFormat="1" ht="12.75">
      <c r="A1" s="392" t="s">
        <v>292</v>
      </c>
      <c r="B1" s="392"/>
      <c r="C1" s="392"/>
      <c r="D1" s="392"/>
      <c r="E1" s="392"/>
      <c r="F1" s="392"/>
      <c r="H1" s="154"/>
      <c r="I1" s="154"/>
    </row>
    <row r="2" spans="1:9" s="126" customFormat="1" ht="12.75">
      <c r="A2" s="127"/>
      <c r="B2" s="125"/>
      <c r="C2" s="125"/>
      <c r="D2" s="125"/>
      <c r="H2" s="154"/>
      <c r="I2" s="154"/>
    </row>
    <row r="3" spans="1:9" s="126" customFormat="1" ht="12.75">
      <c r="A3" s="127"/>
      <c r="B3" s="127"/>
      <c r="C3" s="127"/>
      <c r="H3" s="154"/>
      <c r="I3" s="154"/>
    </row>
    <row r="4" spans="1:9" s="128" customFormat="1" ht="25.5">
      <c r="A4" s="9" t="s">
        <v>1</v>
      </c>
      <c r="B4" s="9" t="s">
        <v>2</v>
      </c>
      <c r="C4" s="9" t="s">
        <v>3</v>
      </c>
      <c r="D4" s="9" t="s">
        <v>4</v>
      </c>
      <c r="E4" s="9" t="s">
        <v>51</v>
      </c>
      <c r="F4" s="9" t="s">
        <v>52</v>
      </c>
      <c r="H4" s="155"/>
      <c r="I4" s="155"/>
    </row>
    <row r="5" spans="1:9" s="21" customFormat="1" ht="7.5" customHeigh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  <c r="H5" s="154"/>
      <c r="I5" s="154"/>
    </row>
    <row r="6" spans="1:9" s="132" customFormat="1" ht="19.5" customHeight="1">
      <c r="A6" s="129" t="s">
        <v>266</v>
      </c>
      <c r="B6" s="130"/>
      <c r="C6" s="130"/>
      <c r="D6" s="15" t="s">
        <v>307</v>
      </c>
      <c r="E6" s="131">
        <v>5000</v>
      </c>
      <c r="F6" s="15"/>
      <c r="H6" s="154"/>
      <c r="I6" s="154"/>
    </row>
    <row r="7" spans="1:9" s="126" customFormat="1" ht="19.5" customHeight="1">
      <c r="A7" s="122"/>
      <c r="B7" s="133" t="s">
        <v>267</v>
      </c>
      <c r="C7" s="41"/>
      <c r="D7" s="84" t="s">
        <v>308</v>
      </c>
      <c r="E7" s="134">
        <v>5000</v>
      </c>
      <c r="F7" s="84"/>
      <c r="H7" s="154"/>
      <c r="I7" s="154"/>
    </row>
    <row r="8" spans="1:9" s="126" customFormat="1" ht="19.5" customHeight="1">
      <c r="A8" s="135"/>
      <c r="B8" s="136"/>
      <c r="C8" s="136">
        <v>2110</v>
      </c>
      <c r="D8" s="137" t="s">
        <v>343</v>
      </c>
      <c r="E8" s="138">
        <v>5000</v>
      </c>
      <c r="F8" s="137"/>
      <c r="H8" s="154"/>
      <c r="I8" s="154"/>
    </row>
    <row r="9" spans="1:9" s="132" customFormat="1" ht="19.5" customHeight="1">
      <c r="A9" s="139" t="s">
        <v>268</v>
      </c>
      <c r="B9" s="140"/>
      <c r="C9" s="140"/>
      <c r="D9" s="141" t="s">
        <v>309</v>
      </c>
      <c r="E9" s="142">
        <v>185500</v>
      </c>
      <c r="F9" s="141"/>
      <c r="H9" s="154"/>
      <c r="I9" s="154"/>
    </row>
    <row r="10" spans="1:9" s="126" customFormat="1" ht="19.5" customHeight="1">
      <c r="A10" s="135"/>
      <c r="B10" s="143" t="s">
        <v>269</v>
      </c>
      <c r="C10" s="136"/>
      <c r="D10" s="137" t="s">
        <v>310</v>
      </c>
      <c r="E10" s="138">
        <v>185500</v>
      </c>
      <c r="F10" s="137"/>
      <c r="H10" s="154"/>
      <c r="I10" s="154"/>
    </row>
    <row r="11" spans="1:9" s="126" customFormat="1" ht="19.5" customHeight="1">
      <c r="A11" s="135"/>
      <c r="B11" s="136"/>
      <c r="C11" s="136">
        <v>2110</v>
      </c>
      <c r="D11" s="137" t="s">
        <v>343</v>
      </c>
      <c r="E11" s="138">
        <v>4000</v>
      </c>
      <c r="F11" s="137"/>
      <c r="H11" s="198"/>
      <c r="I11" s="198"/>
    </row>
    <row r="12" spans="1:9" s="126" customFormat="1" ht="19.5" customHeight="1">
      <c r="A12" s="122"/>
      <c r="B12" s="41"/>
      <c r="C12" s="41">
        <v>2460</v>
      </c>
      <c r="D12" s="84" t="s">
        <v>339</v>
      </c>
      <c r="E12" s="134">
        <v>181500</v>
      </c>
      <c r="F12" s="84"/>
      <c r="H12" s="154"/>
      <c r="I12" s="154"/>
    </row>
    <row r="13" spans="1:9" s="132" customFormat="1" ht="19.5" customHeight="1">
      <c r="A13" s="144">
        <v>600</v>
      </c>
      <c r="B13" s="145"/>
      <c r="C13" s="145"/>
      <c r="D13" s="146" t="s">
        <v>311</v>
      </c>
      <c r="E13" s="147"/>
      <c r="F13" s="147">
        <v>4464964</v>
      </c>
      <c r="H13" s="154"/>
      <c r="I13" s="199"/>
    </row>
    <row r="14" spans="1:9" s="126" customFormat="1" ht="19.5" customHeight="1">
      <c r="A14" s="135"/>
      <c r="B14" s="136">
        <v>60014</v>
      </c>
      <c r="C14" s="136"/>
      <c r="D14" s="137" t="s">
        <v>312</v>
      </c>
      <c r="E14" s="138"/>
      <c r="F14" s="138">
        <f>SUM(F15:F17)</f>
        <v>4464964</v>
      </c>
      <c r="H14" s="154"/>
      <c r="I14" s="154"/>
    </row>
    <row r="15" spans="1:9" s="126" customFormat="1" ht="19.5" customHeight="1">
      <c r="A15" s="135"/>
      <c r="B15" s="136"/>
      <c r="C15" s="136">
        <v>6300</v>
      </c>
      <c r="D15" s="137" t="s">
        <v>392</v>
      </c>
      <c r="E15" s="138"/>
      <c r="F15" s="138">
        <v>860020</v>
      </c>
      <c r="H15" s="154"/>
      <c r="I15" s="154"/>
    </row>
    <row r="16" spans="1:9" s="126" customFormat="1" ht="19.5" customHeight="1">
      <c r="A16" s="135"/>
      <c r="B16" s="136"/>
      <c r="C16" s="136">
        <v>6309</v>
      </c>
      <c r="D16" s="137" t="s">
        <v>392</v>
      </c>
      <c r="E16" s="138"/>
      <c r="F16" s="138">
        <v>85000</v>
      </c>
      <c r="H16" s="154"/>
      <c r="I16" s="154"/>
    </row>
    <row r="17" spans="1:9" s="126" customFormat="1" ht="19.5" customHeight="1">
      <c r="A17" s="135"/>
      <c r="B17" s="136"/>
      <c r="C17" s="136">
        <v>6298</v>
      </c>
      <c r="D17" s="137" t="s">
        <v>340</v>
      </c>
      <c r="E17" s="138"/>
      <c r="F17" s="138">
        <v>3519944</v>
      </c>
      <c r="H17" s="154"/>
      <c r="I17" s="154"/>
    </row>
    <row r="18" spans="1:9" s="132" customFormat="1" ht="19.5" customHeight="1">
      <c r="A18" s="144">
        <v>700</v>
      </c>
      <c r="B18" s="145"/>
      <c r="C18" s="145"/>
      <c r="D18" s="146" t="s">
        <v>313</v>
      </c>
      <c r="E18" s="296">
        <v>257417</v>
      </c>
      <c r="F18" s="342"/>
      <c r="H18" s="154"/>
      <c r="I18" s="154"/>
    </row>
    <row r="19" spans="1:9" s="126" customFormat="1" ht="19.5" customHeight="1">
      <c r="A19" s="135"/>
      <c r="B19" s="136">
        <v>7005</v>
      </c>
      <c r="C19" s="136"/>
      <c r="D19" s="137" t="s">
        <v>314</v>
      </c>
      <c r="E19" s="295">
        <f>(E20+E21+E28+E29+E30)</f>
        <v>257417</v>
      </c>
      <c r="F19" s="343"/>
      <c r="H19" s="154"/>
      <c r="I19" s="154"/>
    </row>
    <row r="20" spans="1:9" s="126" customFormat="1" ht="19.5" customHeight="1">
      <c r="A20" s="135"/>
      <c r="B20" s="136"/>
      <c r="C20" s="136">
        <v>2110</v>
      </c>
      <c r="D20" s="137" t="s">
        <v>343</v>
      </c>
      <c r="E20" s="295">
        <v>40000</v>
      </c>
      <c r="F20" s="344"/>
      <c r="H20" s="154"/>
      <c r="I20" s="154"/>
    </row>
    <row r="21" spans="1:9" s="126" customFormat="1" ht="19.5" customHeight="1">
      <c r="A21" s="135"/>
      <c r="B21" s="136"/>
      <c r="C21" s="143" t="s">
        <v>270</v>
      </c>
      <c r="D21" s="137" t="s">
        <v>341</v>
      </c>
      <c r="E21" s="295">
        <f>SUM(E22:E27)</f>
        <v>156991</v>
      </c>
      <c r="F21" s="343"/>
      <c r="H21" s="198"/>
      <c r="I21" s="198"/>
    </row>
    <row r="22" spans="1:9" s="126" customFormat="1" ht="19.5" customHeight="1">
      <c r="A22" s="135"/>
      <c r="B22" s="136"/>
      <c r="C22" s="143"/>
      <c r="D22" s="137" t="s">
        <v>383</v>
      </c>
      <c r="E22" s="295">
        <v>20000</v>
      </c>
      <c r="F22" s="343"/>
      <c r="H22" s="154"/>
      <c r="I22" s="154"/>
    </row>
    <row r="23" spans="1:9" s="126" customFormat="1" ht="19.5" customHeight="1">
      <c r="A23" s="135"/>
      <c r="B23" s="136"/>
      <c r="C23" s="143"/>
      <c r="D23" s="173" t="s">
        <v>389</v>
      </c>
      <c r="E23" s="295">
        <v>10000</v>
      </c>
      <c r="F23" s="345"/>
      <c r="H23" s="154"/>
      <c r="I23" s="154"/>
    </row>
    <row r="24" spans="1:9" s="126" customFormat="1" ht="19.5" customHeight="1">
      <c r="A24" s="135"/>
      <c r="B24" s="136"/>
      <c r="C24" s="143"/>
      <c r="D24" s="137" t="s">
        <v>390</v>
      </c>
      <c r="E24" s="295">
        <v>69250</v>
      </c>
      <c r="F24" s="345"/>
      <c r="H24" s="163"/>
      <c r="I24" s="163"/>
    </row>
    <row r="25" spans="1:9" s="126" customFormat="1" ht="19.5" customHeight="1">
      <c r="A25" s="135"/>
      <c r="B25" s="136"/>
      <c r="C25" s="143"/>
      <c r="D25" s="137" t="s">
        <v>391</v>
      </c>
      <c r="E25" s="295">
        <v>3000</v>
      </c>
      <c r="F25" s="345"/>
      <c r="H25" s="163"/>
      <c r="I25" s="163"/>
    </row>
    <row r="26" spans="1:9" s="126" customFormat="1" ht="19.5" customHeight="1">
      <c r="A26" s="135"/>
      <c r="B26" s="136"/>
      <c r="C26" s="143"/>
      <c r="D26" s="137" t="s">
        <v>520</v>
      </c>
      <c r="E26" s="295">
        <v>4000</v>
      </c>
      <c r="F26" s="345"/>
      <c r="H26" s="163"/>
      <c r="I26" s="163"/>
    </row>
    <row r="27" spans="1:9" s="126" customFormat="1" ht="19.5" customHeight="1">
      <c r="A27" s="135"/>
      <c r="B27" s="136"/>
      <c r="C27" s="143"/>
      <c r="D27" s="137" t="s">
        <v>321</v>
      </c>
      <c r="E27" s="295">
        <v>50741</v>
      </c>
      <c r="F27" s="345"/>
      <c r="H27" s="163"/>
      <c r="I27" s="163"/>
    </row>
    <row r="28" spans="1:9" s="126" customFormat="1" ht="19.5" customHeight="1">
      <c r="A28" s="135"/>
      <c r="B28" s="136"/>
      <c r="C28" s="143" t="s">
        <v>271</v>
      </c>
      <c r="D28" s="137" t="s">
        <v>394</v>
      </c>
      <c r="E28" s="295">
        <v>8826</v>
      </c>
      <c r="F28" s="345"/>
      <c r="H28" s="163"/>
      <c r="I28" s="163"/>
    </row>
    <row r="29" spans="1:9" s="126" customFormat="1" ht="19.5" customHeight="1">
      <c r="A29" s="135"/>
      <c r="B29" s="136"/>
      <c r="C29" s="143" t="s">
        <v>276</v>
      </c>
      <c r="D29" s="137" t="s">
        <v>393</v>
      </c>
      <c r="E29" s="295">
        <v>20000</v>
      </c>
      <c r="F29" s="344"/>
      <c r="H29" s="163"/>
      <c r="I29" s="163"/>
    </row>
    <row r="30" spans="1:9" s="126" customFormat="1" ht="19.5" customHeight="1">
      <c r="A30" s="135"/>
      <c r="B30" s="136"/>
      <c r="C30" s="136">
        <v>2360</v>
      </c>
      <c r="D30" s="137" t="s">
        <v>342</v>
      </c>
      <c r="E30" s="295">
        <v>31600</v>
      </c>
      <c r="F30" s="344"/>
      <c r="H30" s="163"/>
      <c r="I30" s="163"/>
    </row>
    <row r="31" spans="1:9" s="132" customFormat="1" ht="19.5" customHeight="1">
      <c r="A31" s="144">
        <v>710</v>
      </c>
      <c r="B31" s="145"/>
      <c r="C31" s="145"/>
      <c r="D31" s="146" t="s">
        <v>315</v>
      </c>
      <c r="E31" s="296">
        <v>356000</v>
      </c>
      <c r="F31" s="346"/>
      <c r="H31" s="163"/>
      <c r="I31" s="163"/>
    </row>
    <row r="32" spans="1:9" s="126" customFormat="1" ht="19.5" customHeight="1">
      <c r="A32" s="135"/>
      <c r="B32" s="136">
        <v>71013</v>
      </c>
      <c r="C32" s="136"/>
      <c r="D32" s="137" t="s">
        <v>316</v>
      </c>
      <c r="E32" s="138">
        <v>110000</v>
      </c>
      <c r="F32" s="328"/>
      <c r="H32" s="163"/>
      <c r="I32" s="163"/>
    </row>
    <row r="33" spans="1:9" s="126" customFormat="1" ht="19.5" customHeight="1">
      <c r="A33" s="135"/>
      <c r="B33" s="136"/>
      <c r="C33" s="136">
        <v>2110</v>
      </c>
      <c r="D33" s="137" t="s">
        <v>343</v>
      </c>
      <c r="E33" s="138">
        <v>110000</v>
      </c>
      <c r="F33" s="137"/>
      <c r="H33" s="163"/>
      <c r="I33" s="163"/>
    </row>
    <row r="34" spans="1:9" s="126" customFormat="1" ht="19.5" customHeight="1">
      <c r="A34" s="135"/>
      <c r="B34" s="136">
        <v>71014</v>
      </c>
      <c r="C34" s="136"/>
      <c r="D34" s="148" t="s">
        <v>317</v>
      </c>
      <c r="E34" s="138">
        <v>5000</v>
      </c>
      <c r="F34" s="137"/>
      <c r="H34" s="163"/>
      <c r="I34" s="163"/>
    </row>
    <row r="35" spans="1:9" s="126" customFormat="1" ht="19.5" customHeight="1">
      <c r="A35" s="135"/>
      <c r="B35" s="136"/>
      <c r="C35" s="136">
        <v>2110</v>
      </c>
      <c r="D35" s="137" t="s">
        <v>343</v>
      </c>
      <c r="E35" s="138">
        <v>5000</v>
      </c>
      <c r="F35" s="137"/>
      <c r="H35" s="163"/>
      <c r="I35" s="163"/>
    </row>
    <row r="36" spans="1:9" s="126" customFormat="1" ht="19.5" customHeight="1">
      <c r="A36" s="135"/>
      <c r="B36" s="136">
        <v>71015</v>
      </c>
      <c r="C36" s="136"/>
      <c r="D36" s="137" t="s">
        <v>318</v>
      </c>
      <c r="E36" s="138">
        <v>241000</v>
      </c>
      <c r="F36" s="137"/>
      <c r="H36" s="163"/>
      <c r="I36" s="163"/>
    </row>
    <row r="37" spans="1:9" s="126" customFormat="1" ht="19.5" customHeight="1">
      <c r="A37" s="135"/>
      <c r="B37" s="136"/>
      <c r="C37" s="136">
        <v>2110</v>
      </c>
      <c r="D37" s="137" t="s">
        <v>343</v>
      </c>
      <c r="E37" s="138">
        <v>241000</v>
      </c>
      <c r="F37" s="137"/>
      <c r="H37" s="163"/>
      <c r="I37" s="163"/>
    </row>
    <row r="38" spans="1:9" s="132" customFormat="1" ht="19.5" customHeight="1">
      <c r="A38" s="144">
        <v>750</v>
      </c>
      <c r="B38" s="145"/>
      <c r="C38" s="145"/>
      <c r="D38" s="146" t="s">
        <v>319</v>
      </c>
      <c r="E38" s="147">
        <f>(E39+E41+E43)</f>
        <v>157635</v>
      </c>
      <c r="F38" s="146"/>
      <c r="H38" s="163"/>
      <c r="I38" s="163"/>
    </row>
    <row r="39" spans="1:9" s="126" customFormat="1" ht="19.5" customHeight="1">
      <c r="A39" s="135"/>
      <c r="B39" s="136">
        <v>75011</v>
      </c>
      <c r="C39" s="136"/>
      <c r="D39" s="137" t="s">
        <v>320</v>
      </c>
      <c r="E39" s="138">
        <v>101635</v>
      </c>
      <c r="F39" s="137"/>
      <c r="H39" s="163"/>
      <c r="I39" s="163"/>
    </row>
    <row r="40" spans="1:9" s="126" customFormat="1" ht="19.5" customHeight="1">
      <c r="A40" s="164"/>
      <c r="B40" s="165"/>
      <c r="C40" s="165">
        <v>2110</v>
      </c>
      <c r="D40" s="137" t="s">
        <v>343</v>
      </c>
      <c r="E40" s="168">
        <v>101635</v>
      </c>
      <c r="F40" s="167"/>
      <c r="H40" s="163"/>
      <c r="I40" s="163"/>
    </row>
    <row r="41" spans="1:9" s="126" customFormat="1" ht="19.5" customHeight="1">
      <c r="A41" s="135"/>
      <c r="B41" s="136">
        <v>75020</v>
      </c>
      <c r="C41" s="136"/>
      <c r="D41" s="137" t="s">
        <v>321</v>
      </c>
      <c r="E41" s="138">
        <v>30000</v>
      </c>
      <c r="F41" s="137"/>
      <c r="H41" s="163"/>
      <c r="I41" s="163"/>
    </row>
    <row r="42" spans="1:9" s="154" customFormat="1" ht="19.5" customHeight="1">
      <c r="A42" s="164"/>
      <c r="B42" s="165"/>
      <c r="C42" s="166" t="s">
        <v>272</v>
      </c>
      <c r="D42" s="137" t="s">
        <v>395</v>
      </c>
      <c r="E42" s="168">
        <v>30000</v>
      </c>
      <c r="F42" s="167"/>
      <c r="H42" s="163"/>
      <c r="I42" s="163"/>
    </row>
    <row r="43" spans="1:9" s="154" customFormat="1" ht="19.5" customHeight="1">
      <c r="A43" s="164"/>
      <c r="B43" s="165">
        <v>75045</v>
      </c>
      <c r="C43" s="165"/>
      <c r="D43" s="167" t="s">
        <v>322</v>
      </c>
      <c r="E43" s="168">
        <v>26000</v>
      </c>
      <c r="F43" s="167"/>
      <c r="H43" s="163"/>
      <c r="I43" s="163"/>
    </row>
    <row r="44" spans="1:9" s="154" customFormat="1" ht="19.5" customHeight="1">
      <c r="A44" s="164"/>
      <c r="B44" s="165"/>
      <c r="C44" s="165">
        <v>2120</v>
      </c>
      <c r="D44" s="137" t="s">
        <v>343</v>
      </c>
      <c r="E44" s="168">
        <v>26000</v>
      </c>
      <c r="F44" s="167"/>
      <c r="H44" s="163"/>
      <c r="I44" s="163"/>
    </row>
    <row r="45" spans="1:9" s="155" customFormat="1" ht="19.5" customHeight="1">
      <c r="A45" s="169">
        <v>754</v>
      </c>
      <c r="B45" s="170"/>
      <c r="C45" s="170"/>
      <c r="D45" s="171" t="s">
        <v>323</v>
      </c>
      <c r="E45" s="172">
        <f>(E46+E48)</f>
        <v>2569142</v>
      </c>
      <c r="F45" s="171"/>
      <c r="H45" s="163"/>
      <c r="I45" s="163"/>
    </row>
    <row r="46" spans="1:9" s="154" customFormat="1" ht="19.5" customHeight="1">
      <c r="A46" s="164"/>
      <c r="B46" s="165">
        <v>75411</v>
      </c>
      <c r="C46" s="165"/>
      <c r="D46" s="167" t="s">
        <v>324</v>
      </c>
      <c r="E46" s="168">
        <v>2562000</v>
      </c>
      <c r="F46" s="167"/>
      <c r="H46" s="163"/>
      <c r="I46" s="163"/>
    </row>
    <row r="47" spans="1:9" s="154" customFormat="1" ht="19.5" customHeight="1">
      <c r="A47" s="164"/>
      <c r="B47" s="165"/>
      <c r="C47" s="165">
        <v>2110</v>
      </c>
      <c r="D47" s="137" t="s">
        <v>343</v>
      </c>
      <c r="E47" s="168">
        <v>2562000</v>
      </c>
      <c r="F47" s="167"/>
      <c r="H47" s="163"/>
      <c r="I47" s="163"/>
    </row>
    <row r="48" spans="1:9" s="154" customFormat="1" ht="19.5" customHeight="1">
      <c r="A48" s="164"/>
      <c r="B48" s="165">
        <v>75421</v>
      </c>
      <c r="C48" s="165"/>
      <c r="D48" s="167" t="s">
        <v>325</v>
      </c>
      <c r="E48" s="168">
        <v>7142</v>
      </c>
      <c r="F48" s="167"/>
      <c r="H48" s="163"/>
      <c r="I48" s="163"/>
    </row>
    <row r="49" spans="1:9" s="154" customFormat="1" ht="19.5" customHeight="1">
      <c r="A49" s="164"/>
      <c r="B49" s="165"/>
      <c r="C49" s="165">
        <v>2130</v>
      </c>
      <c r="D49" s="167" t="s">
        <v>344</v>
      </c>
      <c r="E49" s="168">
        <v>7142</v>
      </c>
      <c r="F49" s="167"/>
      <c r="H49" s="163"/>
      <c r="I49" s="163"/>
    </row>
    <row r="50" spans="1:9" s="155" customFormat="1" ht="19.5" customHeight="1">
      <c r="A50" s="169">
        <v>756</v>
      </c>
      <c r="B50" s="170"/>
      <c r="C50" s="170"/>
      <c r="D50" s="171" t="s">
        <v>326</v>
      </c>
      <c r="E50" s="172">
        <f>(E51+E54)</f>
        <v>4222316</v>
      </c>
      <c r="F50" s="171"/>
      <c r="H50" s="163"/>
      <c r="I50" s="163"/>
    </row>
    <row r="51" spans="1:9" s="154" customFormat="1" ht="19.5" customHeight="1">
      <c r="A51" s="164"/>
      <c r="B51" s="165">
        <v>75622</v>
      </c>
      <c r="C51" s="165"/>
      <c r="D51" s="167" t="s">
        <v>327</v>
      </c>
      <c r="E51" s="168">
        <v>3334966</v>
      </c>
      <c r="F51" s="167"/>
      <c r="H51" s="163"/>
      <c r="I51" s="163"/>
    </row>
    <row r="52" spans="1:9" s="154" customFormat="1" ht="19.5" customHeight="1">
      <c r="A52" s="164"/>
      <c r="B52" s="165"/>
      <c r="C52" s="166" t="s">
        <v>273</v>
      </c>
      <c r="D52" s="167" t="s">
        <v>257</v>
      </c>
      <c r="E52" s="168">
        <v>3234966</v>
      </c>
      <c r="F52" s="167"/>
      <c r="H52" s="163"/>
      <c r="I52" s="163"/>
    </row>
    <row r="53" spans="1:9" s="154" customFormat="1" ht="19.5" customHeight="1">
      <c r="A53" s="164"/>
      <c r="B53" s="165"/>
      <c r="C53" s="166" t="s">
        <v>274</v>
      </c>
      <c r="D53" s="167" t="s">
        <v>258</v>
      </c>
      <c r="E53" s="168">
        <v>100000</v>
      </c>
      <c r="F53" s="167"/>
      <c r="H53" s="163"/>
      <c r="I53" s="163"/>
    </row>
    <row r="54" spans="1:9" s="154" customFormat="1" ht="19.5" customHeight="1">
      <c r="A54" s="164"/>
      <c r="B54" s="165">
        <v>75618</v>
      </c>
      <c r="C54" s="165"/>
      <c r="D54" s="167" t="s">
        <v>259</v>
      </c>
      <c r="E54" s="168">
        <f>(E55+E56)</f>
        <v>887350</v>
      </c>
      <c r="F54" s="167"/>
      <c r="H54" s="163"/>
      <c r="I54" s="163"/>
    </row>
    <row r="55" spans="1:9" s="154" customFormat="1" ht="19.5" customHeight="1">
      <c r="A55" s="164"/>
      <c r="B55" s="166"/>
      <c r="C55" s="166" t="s">
        <v>275</v>
      </c>
      <c r="D55" s="173" t="s">
        <v>283</v>
      </c>
      <c r="E55" s="168">
        <v>847350</v>
      </c>
      <c r="F55" s="167"/>
      <c r="H55" s="163"/>
      <c r="I55" s="163"/>
    </row>
    <row r="56" spans="1:9" s="154" customFormat="1" ht="19.5" customHeight="1">
      <c r="A56" s="164"/>
      <c r="B56" s="165"/>
      <c r="C56" s="166" t="s">
        <v>293</v>
      </c>
      <c r="D56" s="167" t="s">
        <v>294</v>
      </c>
      <c r="E56" s="168">
        <v>40000</v>
      </c>
      <c r="F56" s="167"/>
      <c r="H56" s="163"/>
      <c r="I56" s="163"/>
    </row>
    <row r="57" spans="1:9" s="198" customFormat="1" ht="19.5" customHeight="1">
      <c r="A57" s="194">
        <v>758</v>
      </c>
      <c r="B57" s="195"/>
      <c r="C57" s="195"/>
      <c r="D57" s="196" t="s">
        <v>328</v>
      </c>
      <c r="E57" s="197">
        <f>(E58+E60+E62)</f>
        <v>14234867</v>
      </c>
      <c r="F57" s="196"/>
      <c r="H57" s="163"/>
      <c r="I57" s="163"/>
    </row>
    <row r="58" spans="1:9" s="154" customFormat="1" ht="19.5" customHeight="1">
      <c r="A58" s="164"/>
      <c r="B58" s="165">
        <v>75801</v>
      </c>
      <c r="C58" s="165"/>
      <c r="D58" s="167" t="s">
        <v>260</v>
      </c>
      <c r="E58" s="168">
        <v>9882845</v>
      </c>
      <c r="F58" s="167"/>
      <c r="H58" s="163"/>
      <c r="I58" s="163"/>
    </row>
    <row r="59" spans="1:9" s="154" customFormat="1" ht="19.5" customHeight="1">
      <c r="A59" s="164"/>
      <c r="B59" s="165"/>
      <c r="C59" s="165">
        <v>2920</v>
      </c>
      <c r="D59" s="167" t="s">
        <v>261</v>
      </c>
      <c r="E59" s="168">
        <v>9882845</v>
      </c>
      <c r="F59" s="167"/>
      <c r="H59" s="163"/>
      <c r="I59" s="163"/>
    </row>
    <row r="60" spans="1:9" s="154" customFormat="1" ht="19.5" customHeight="1">
      <c r="A60" s="164"/>
      <c r="B60" s="165">
        <v>75803</v>
      </c>
      <c r="C60" s="165"/>
      <c r="D60" s="167" t="s">
        <v>262</v>
      </c>
      <c r="E60" s="168">
        <v>2995879</v>
      </c>
      <c r="F60" s="167"/>
      <c r="H60" s="163"/>
      <c r="I60" s="163"/>
    </row>
    <row r="61" spans="1:9" s="154" customFormat="1" ht="19.5" customHeight="1">
      <c r="A61" s="164"/>
      <c r="B61" s="165"/>
      <c r="C61" s="165">
        <v>2920</v>
      </c>
      <c r="D61" s="167" t="s">
        <v>261</v>
      </c>
      <c r="E61" s="168">
        <v>2995879</v>
      </c>
      <c r="F61" s="167"/>
      <c r="H61" s="163"/>
      <c r="I61" s="163"/>
    </row>
    <row r="62" spans="1:9" s="154" customFormat="1" ht="19.5" customHeight="1">
      <c r="A62" s="164"/>
      <c r="B62" s="165">
        <v>75832</v>
      </c>
      <c r="C62" s="165"/>
      <c r="D62" s="167" t="s">
        <v>263</v>
      </c>
      <c r="E62" s="168">
        <v>1356143</v>
      </c>
      <c r="F62" s="167"/>
      <c r="H62" s="163"/>
      <c r="I62" s="163"/>
    </row>
    <row r="63" spans="1:9" s="154" customFormat="1" ht="19.5" customHeight="1">
      <c r="A63" s="164"/>
      <c r="B63" s="165"/>
      <c r="C63" s="165">
        <v>2920</v>
      </c>
      <c r="D63" s="167" t="s">
        <v>261</v>
      </c>
      <c r="E63" s="168">
        <v>1356143</v>
      </c>
      <c r="F63" s="167"/>
      <c r="H63" s="163"/>
      <c r="I63" s="163"/>
    </row>
    <row r="64" spans="1:9" s="198" customFormat="1" ht="19.5" customHeight="1">
      <c r="A64" s="194">
        <v>803</v>
      </c>
      <c r="B64" s="195"/>
      <c r="C64" s="195"/>
      <c r="D64" s="196" t="s">
        <v>524</v>
      </c>
      <c r="E64" s="197">
        <v>5504</v>
      </c>
      <c r="F64" s="196"/>
      <c r="H64" s="163"/>
      <c r="I64" s="163"/>
    </row>
    <row r="65" spans="1:9" s="154" customFormat="1" ht="19.5" customHeight="1">
      <c r="A65" s="164"/>
      <c r="B65" s="165">
        <v>80309</v>
      </c>
      <c r="C65" s="165"/>
      <c r="D65" s="167" t="s">
        <v>521</v>
      </c>
      <c r="E65" s="168">
        <f>(E66+E67)</f>
        <v>5504</v>
      </c>
      <c r="F65" s="167"/>
      <c r="H65" s="163"/>
      <c r="I65" s="163"/>
    </row>
    <row r="66" spans="1:9" s="154" customFormat="1" ht="19.5" customHeight="1">
      <c r="A66" s="164"/>
      <c r="B66" s="165"/>
      <c r="C66" s="165">
        <v>2328</v>
      </c>
      <c r="D66" s="167" t="s">
        <v>522</v>
      </c>
      <c r="E66" s="168">
        <v>4128</v>
      </c>
      <c r="F66" s="167"/>
      <c r="H66" s="163"/>
      <c r="I66" s="163"/>
    </row>
    <row r="67" spans="1:9" s="154" customFormat="1" ht="19.5" customHeight="1">
      <c r="A67" s="164"/>
      <c r="B67" s="165"/>
      <c r="C67" s="165">
        <v>2329</v>
      </c>
      <c r="D67" s="167" t="s">
        <v>523</v>
      </c>
      <c r="E67" s="168">
        <v>1376</v>
      </c>
      <c r="F67" s="167"/>
      <c r="H67" s="163"/>
      <c r="I67" s="163"/>
    </row>
    <row r="68" spans="1:9" s="198" customFormat="1" ht="19.5" customHeight="1">
      <c r="A68" s="194">
        <v>851</v>
      </c>
      <c r="B68" s="195"/>
      <c r="C68" s="195"/>
      <c r="D68" s="196" t="s">
        <v>331</v>
      </c>
      <c r="E68" s="197">
        <v>1048681</v>
      </c>
      <c r="F68" s="196">
        <v>2123128</v>
      </c>
      <c r="H68" s="163"/>
      <c r="I68" s="163"/>
    </row>
    <row r="69" spans="1:9" s="154" customFormat="1" ht="19.5" customHeight="1">
      <c r="A69" s="164"/>
      <c r="B69" s="165">
        <v>85111</v>
      </c>
      <c r="C69" s="165"/>
      <c r="D69" s="167" t="s">
        <v>332</v>
      </c>
      <c r="E69" s="168"/>
      <c r="F69" s="167">
        <v>2123128</v>
      </c>
      <c r="H69" s="163"/>
      <c r="I69" s="163"/>
    </row>
    <row r="70" spans="1:9" s="154" customFormat="1" ht="19.5" customHeight="1">
      <c r="A70" s="164"/>
      <c r="B70" s="165"/>
      <c r="C70" s="165">
        <v>8545</v>
      </c>
      <c r="D70" s="167" t="s">
        <v>264</v>
      </c>
      <c r="E70" s="168"/>
      <c r="F70" s="167">
        <v>2123128</v>
      </c>
      <c r="H70" s="163"/>
      <c r="I70" s="163"/>
    </row>
    <row r="71" spans="1:9" s="154" customFormat="1" ht="19.5" customHeight="1">
      <c r="A71" s="164"/>
      <c r="B71" s="165">
        <v>85156</v>
      </c>
      <c r="C71" s="165"/>
      <c r="D71" s="167" t="s">
        <v>265</v>
      </c>
      <c r="E71" s="168">
        <v>1048681</v>
      </c>
      <c r="F71" s="167"/>
      <c r="H71" s="163"/>
      <c r="I71" s="163"/>
    </row>
    <row r="72" spans="1:9" s="154" customFormat="1" ht="19.5" customHeight="1">
      <c r="A72" s="164"/>
      <c r="B72" s="165"/>
      <c r="C72" s="165">
        <v>2110</v>
      </c>
      <c r="D72" s="137" t="s">
        <v>343</v>
      </c>
      <c r="E72" s="168">
        <v>1048681</v>
      </c>
      <c r="F72" s="167"/>
      <c r="H72" s="163"/>
      <c r="I72" s="163"/>
    </row>
    <row r="73" spans="1:9" s="198" customFormat="1" ht="19.5" customHeight="1">
      <c r="A73" s="194">
        <v>852</v>
      </c>
      <c r="B73" s="195"/>
      <c r="C73" s="195"/>
      <c r="D73" s="196" t="s">
        <v>333</v>
      </c>
      <c r="E73" s="197">
        <f>(E74+E76+E80)</f>
        <v>2751867</v>
      </c>
      <c r="F73" s="196"/>
      <c r="H73" s="163"/>
      <c r="I73" s="163"/>
    </row>
    <row r="74" spans="1:9" s="154" customFormat="1" ht="19.5" customHeight="1">
      <c r="A74" s="164"/>
      <c r="B74" s="165">
        <v>85201</v>
      </c>
      <c r="C74" s="165"/>
      <c r="D74" s="167" t="s">
        <v>334</v>
      </c>
      <c r="E74" s="168">
        <v>55600</v>
      </c>
      <c r="F74" s="167"/>
      <c r="H74" s="163"/>
      <c r="I74" s="163"/>
    </row>
    <row r="75" spans="1:9" s="154" customFormat="1" ht="19.5" customHeight="1">
      <c r="A75" s="164"/>
      <c r="B75" s="165"/>
      <c r="C75" s="165">
        <v>2320</v>
      </c>
      <c r="D75" s="167" t="s">
        <v>345</v>
      </c>
      <c r="E75" s="168">
        <v>55600</v>
      </c>
      <c r="F75" s="167"/>
      <c r="H75" s="163"/>
      <c r="I75" s="163"/>
    </row>
    <row r="76" spans="1:9" s="154" customFormat="1" ht="19.5" customHeight="1">
      <c r="A76" s="164"/>
      <c r="B76" s="165">
        <v>85202</v>
      </c>
      <c r="C76" s="165"/>
      <c r="D76" s="167" t="s">
        <v>335</v>
      </c>
      <c r="E76" s="168">
        <f>(E77+E78+E79)</f>
        <v>2615667</v>
      </c>
      <c r="F76" s="167"/>
      <c r="H76" s="163"/>
      <c r="I76" s="163"/>
    </row>
    <row r="77" spans="1:9" s="154" customFormat="1" ht="19.5" customHeight="1">
      <c r="A77" s="164"/>
      <c r="B77" s="165"/>
      <c r="C77" s="165">
        <v>2130</v>
      </c>
      <c r="D77" s="167" t="s">
        <v>344</v>
      </c>
      <c r="E77" s="168">
        <v>1563177</v>
      </c>
      <c r="F77" s="167"/>
      <c r="H77" s="163"/>
      <c r="I77" s="163"/>
    </row>
    <row r="78" spans="1:9" s="154" customFormat="1" ht="19.5" customHeight="1">
      <c r="A78" s="164"/>
      <c r="B78" s="165"/>
      <c r="C78" s="166" t="s">
        <v>276</v>
      </c>
      <c r="D78" s="167" t="s">
        <v>346</v>
      </c>
      <c r="E78" s="168">
        <v>1022490</v>
      </c>
      <c r="F78" s="167"/>
      <c r="H78" s="163"/>
      <c r="I78" s="163"/>
    </row>
    <row r="79" spans="1:9" s="154" customFormat="1" ht="19.5" customHeight="1">
      <c r="A79" s="164"/>
      <c r="B79" s="165"/>
      <c r="C79" s="166" t="s">
        <v>277</v>
      </c>
      <c r="D79" s="167" t="s">
        <v>347</v>
      </c>
      <c r="E79" s="168">
        <v>30000</v>
      </c>
      <c r="F79" s="167"/>
      <c r="H79" s="163"/>
      <c r="I79" s="163"/>
    </row>
    <row r="80" spans="1:9" s="154" customFormat="1" ht="19.5" customHeight="1">
      <c r="A80" s="164"/>
      <c r="B80" s="165">
        <v>85204</v>
      </c>
      <c r="C80" s="165"/>
      <c r="D80" s="167" t="s">
        <v>336</v>
      </c>
      <c r="E80" s="168">
        <v>80600</v>
      </c>
      <c r="F80" s="167"/>
      <c r="H80" s="163"/>
      <c r="I80" s="163"/>
    </row>
    <row r="81" spans="1:9" s="154" customFormat="1" ht="19.5" customHeight="1">
      <c r="A81" s="164"/>
      <c r="B81" s="165"/>
      <c r="C81" s="165">
        <v>2320</v>
      </c>
      <c r="D81" s="167" t="s">
        <v>345</v>
      </c>
      <c r="E81" s="168">
        <v>80600</v>
      </c>
      <c r="F81" s="167"/>
      <c r="H81" s="163"/>
      <c r="I81" s="163"/>
    </row>
    <row r="82" spans="1:9" s="198" customFormat="1" ht="19.5" customHeight="1">
      <c r="A82" s="194">
        <v>853</v>
      </c>
      <c r="B82" s="195"/>
      <c r="C82" s="195"/>
      <c r="D82" s="196" t="s">
        <v>337</v>
      </c>
      <c r="E82" s="197">
        <f>(E83+E85+E87+E89+E91)</f>
        <v>445147</v>
      </c>
      <c r="F82" s="196"/>
      <c r="H82" s="163"/>
      <c r="I82" s="163"/>
    </row>
    <row r="83" spans="1:9" s="154" customFormat="1" ht="19.5" customHeight="1">
      <c r="A83" s="164"/>
      <c r="B83" s="165">
        <v>85311</v>
      </c>
      <c r="C83" s="165"/>
      <c r="D83" s="167" t="s">
        <v>278</v>
      </c>
      <c r="E83" s="168">
        <v>23847</v>
      </c>
      <c r="F83" s="167"/>
      <c r="H83" s="163"/>
      <c r="I83" s="163"/>
    </row>
    <row r="84" spans="1:9" s="154" customFormat="1" ht="19.5" customHeight="1">
      <c r="A84" s="164"/>
      <c r="B84" s="165"/>
      <c r="C84" s="165">
        <v>2310</v>
      </c>
      <c r="D84" s="167" t="s">
        <v>279</v>
      </c>
      <c r="E84" s="168">
        <v>23847</v>
      </c>
      <c r="F84" s="167"/>
      <c r="H84" s="163"/>
      <c r="I84" s="163"/>
    </row>
    <row r="85" spans="1:9" s="154" customFormat="1" ht="19.5" customHeight="1">
      <c r="A85" s="164"/>
      <c r="B85" s="165">
        <v>85322</v>
      </c>
      <c r="C85" s="165"/>
      <c r="D85" s="167" t="s">
        <v>280</v>
      </c>
      <c r="E85" s="168">
        <v>323300</v>
      </c>
      <c r="F85" s="167"/>
      <c r="H85" s="163"/>
      <c r="I85" s="163"/>
    </row>
    <row r="86" spans="1:9" s="154" customFormat="1" ht="19.5" customHeight="1">
      <c r="A86" s="164"/>
      <c r="B86" s="165"/>
      <c r="C86" s="165">
        <v>2690</v>
      </c>
      <c r="D86" s="167" t="s">
        <v>557</v>
      </c>
      <c r="E86" s="168">
        <v>323300</v>
      </c>
      <c r="F86" s="167"/>
      <c r="H86" s="163"/>
      <c r="I86" s="163"/>
    </row>
    <row r="87" spans="1:9" s="154" customFormat="1" ht="19.5" customHeight="1">
      <c r="A87" s="164"/>
      <c r="B87" s="165">
        <v>85324</v>
      </c>
      <c r="C87" s="165"/>
      <c r="D87" s="167" t="s">
        <v>338</v>
      </c>
      <c r="E87" s="168">
        <v>10000</v>
      </c>
      <c r="F87" s="167"/>
      <c r="H87" s="163"/>
      <c r="I87" s="163"/>
    </row>
    <row r="88" spans="1:9" s="154" customFormat="1" ht="19.5" customHeight="1">
      <c r="A88" s="164"/>
      <c r="B88" s="165"/>
      <c r="C88" s="166" t="s">
        <v>277</v>
      </c>
      <c r="D88" s="167" t="s">
        <v>347</v>
      </c>
      <c r="E88" s="168">
        <v>10000</v>
      </c>
      <c r="F88" s="167"/>
      <c r="H88" s="163"/>
      <c r="I88" s="163"/>
    </row>
    <row r="89" spans="1:9" s="154" customFormat="1" ht="19.5" customHeight="1">
      <c r="A89" s="164"/>
      <c r="B89" s="165">
        <v>85333</v>
      </c>
      <c r="C89" s="165"/>
      <c r="D89" s="167" t="s">
        <v>281</v>
      </c>
      <c r="E89" s="168">
        <v>8000</v>
      </c>
      <c r="F89" s="167"/>
      <c r="H89" s="163"/>
      <c r="I89" s="163"/>
    </row>
    <row r="90" spans="1:9" s="154" customFormat="1" ht="19.5" customHeight="1">
      <c r="A90" s="164"/>
      <c r="B90" s="165"/>
      <c r="C90" s="166" t="s">
        <v>277</v>
      </c>
      <c r="D90" s="167" t="s">
        <v>347</v>
      </c>
      <c r="E90" s="168">
        <v>8000</v>
      </c>
      <c r="F90" s="167"/>
      <c r="H90" s="163"/>
      <c r="I90" s="163"/>
    </row>
    <row r="91" spans="1:9" s="154" customFormat="1" ht="19.5" customHeight="1">
      <c r="A91" s="164"/>
      <c r="B91" s="165">
        <v>85321</v>
      </c>
      <c r="C91" s="165"/>
      <c r="D91" s="167" t="s">
        <v>282</v>
      </c>
      <c r="E91" s="168">
        <v>80000</v>
      </c>
      <c r="F91" s="167"/>
      <c r="H91" s="163"/>
      <c r="I91" s="163"/>
    </row>
    <row r="92" spans="1:9" s="154" customFormat="1" ht="19.5" customHeight="1">
      <c r="A92" s="164"/>
      <c r="B92" s="165"/>
      <c r="C92" s="165">
        <v>2110</v>
      </c>
      <c r="D92" s="137" t="s">
        <v>343</v>
      </c>
      <c r="E92" s="168">
        <v>80000</v>
      </c>
      <c r="F92" s="167"/>
      <c r="H92" s="163"/>
      <c r="I92" s="163"/>
    </row>
    <row r="93" spans="1:9" s="198" customFormat="1" ht="19.5" customHeight="1">
      <c r="A93" s="389" t="s">
        <v>42</v>
      </c>
      <c r="B93" s="390"/>
      <c r="C93" s="390"/>
      <c r="D93" s="391"/>
      <c r="E93" s="200">
        <f>(E6+E9+E18+E31+E38+E45+E50+E57+E68+E73+E82+E64)</f>
        <v>26239076</v>
      </c>
      <c r="F93" s="200">
        <f>(F13+F68)</f>
        <v>6588092</v>
      </c>
      <c r="H93" s="163"/>
      <c r="I93" s="163"/>
    </row>
    <row r="94" spans="1:9" s="154" customFormat="1" ht="12.75">
      <c r="A94" s="156"/>
      <c r="B94" s="157"/>
      <c r="C94" s="157"/>
      <c r="D94" s="158"/>
      <c r="H94" s="163"/>
      <c r="I94" s="163"/>
    </row>
    <row r="95" spans="1:9" s="154" customFormat="1" ht="12.75">
      <c r="A95" s="156"/>
      <c r="B95" s="157"/>
      <c r="C95" s="157"/>
      <c r="D95" s="158"/>
      <c r="H95" s="163"/>
      <c r="I95" s="163"/>
    </row>
    <row r="96" spans="1:4" s="163" customFormat="1" ht="12.75">
      <c r="A96" s="159"/>
      <c r="B96" s="160"/>
      <c r="C96" s="161"/>
      <c r="D96" s="162"/>
    </row>
    <row r="97" spans="1:4" s="163" customFormat="1" ht="12.75">
      <c r="A97" s="159"/>
      <c r="B97" s="161"/>
      <c r="C97" s="161"/>
      <c r="D97" s="162"/>
    </row>
    <row r="98" spans="1:4" s="163" customFormat="1" ht="12.75">
      <c r="A98" s="159"/>
      <c r="B98" s="161"/>
      <c r="C98" s="161"/>
      <c r="D98" s="162"/>
    </row>
    <row r="99" spans="1:4" s="163" customFormat="1" ht="12.75">
      <c r="A99" s="159"/>
      <c r="B99" s="161"/>
      <c r="C99" s="161"/>
      <c r="D99" s="162"/>
    </row>
    <row r="100" spans="1:4" s="163" customFormat="1" ht="12.75">
      <c r="A100" s="159"/>
      <c r="B100" s="161"/>
      <c r="C100" s="161"/>
      <c r="D100" s="162"/>
    </row>
    <row r="101" spans="1:4" s="163" customFormat="1" ht="12.75">
      <c r="A101" s="159"/>
      <c r="B101" s="161"/>
      <c r="C101" s="161"/>
      <c r="D101" s="162"/>
    </row>
    <row r="102" spans="1:4" s="163" customFormat="1" ht="12.75">
      <c r="A102" s="159"/>
      <c r="B102" s="161"/>
      <c r="C102" s="161"/>
      <c r="D102" s="162"/>
    </row>
    <row r="103" spans="1:4" s="163" customFormat="1" ht="12.75">
      <c r="A103" s="159"/>
      <c r="B103" s="161"/>
      <c r="C103" s="161"/>
      <c r="D103" s="162"/>
    </row>
    <row r="104" spans="1:4" s="163" customFormat="1" ht="12.75">
      <c r="A104" s="159"/>
      <c r="B104" s="161"/>
      <c r="C104" s="161"/>
      <c r="D104" s="162"/>
    </row>
    <row r="105" spans="1:4" s="163" customFormat="1" ht="12.75">
      <c r="A105" s="159"/>
      <c r="B105" s="161"/>
      <c r="C105" s="161"/>
      <c r="D105" s="162"/>
    </row>
    <row r="106" spans="1:4" s="163" customFormat="1" ht="12.75">
      <c r="A106" s="159"/>
      <c r="B106" s="161"/>
      <c r="C106" s="161"/>
      <c r="D106" s="162"/>
    </row>
    <row r="107" spans="1:9" s="163" customFormat="1" ht="12.75">
      <c r="A107" s="159"/>
      <c r="B107" s="161"/>
      <c r="C107" s="161"/>
      <c r="D107" s="162"/>
      <c r="H107"/>
      <c r="I107"/>
    </row>
    <row r="108" spans="1:9" s="163" customFormat="1" ht="12.75">
      <c r="A108" s="159"/>
      <c r="B108" s="161"/>
      <c r="C108" s="161"/>
      <c r="D108" s="162"/>
      <c r="H108"/>
      <c r="I108"/>
    </row>
    <row r="109" spans="1:9" s="163" customFormat="1" ht="12.75">
      <c r="A109" s="159"/>
      <c r="B109" s="161"/>
      <c r="C109" s="161"/>
      <c r="D109" s="162"/>
      <c r="H109"/>
      <c r="I109"/>
    </row>
    <row r="110" spans="1:9" s="163" customFormat="1" ht="12.75">
      <c r="A110" s="159"/>
      <c r="B110" s="161"/>
      <c r="C110" s="161"/>
      <c r="D110" s="162"/>
      <c r="H110"/>
      <c r="I110"/>
    </row>
    <row r="111" spans="1:9" s="163" customFormat="1" ht="12.75">
      <c r="A111" s="159"/>
      <c r="B111" s="161"/>
      <c r="C111" s="161"/>
      <c r="D111" s="162"/>
      <c r="H111"/>
      <c r="I111"/>
    </row>
    <row r="112" spans="1:9" s="163" customFormat="1" ht="12.75">
      <c r="A112" s="159"/>
      <c r="B112" s="161"/>
      <c r="C112" s="161"/>
      <c r="D112" s="162"/>
      <c r="H112"/>
      <c r="I112"/>
    </row>
    <row r="113" spans="1:9" s="163" customFormat="1" ht="12.75">
      <c r="A113" s="159"/>
      <c r="B113" s="161"/>
      <c r="C113" s="161"/>
      <c r="D113" s="162"/>
      <c r="H113"/>
      <c r="I113"/>
    </row>
    <row r="114" spans="1:9" s="163" customFormat="1" ht="12.75">
      <c r="A114" s="159"/>
      <c r="B114" s="161"/>
      <c r="C114" s="161"/>
      <c r="D114" s="162"/>
      <c r="H114"/>
      <c r="I114"/>
    </row>
    <row r="115" spans="1:9" s="163" customFormat="1" ht="12.75">
      <c r="A115" s="159"/>
      <c r="B115" s="161"/>
      <c r="C115" s="161"/>
      <c r="D115" s="162"/>
      <c r="H115"/>
      <c r="I115"/>
    </row>
    <row r="116" spans="1:9" s="163" customFormat="1" ht="12.75">
      <c r="A116" s="159"/>
      <c r="B116" s="161"/>
      <c r="C116" s="161"/>
      <c r="D116" s="162"/>
      <c r="H116"/>
      <c r="I116"/>
    </row>
    <row r="117" spans="1:9" s="163" customFormat="1" ht="12.75">
      <c r="A117" s="159"/>
      <c r="B117" s="161"/>
      <c r="C117" s="161"/>
      <c r="D117" s="162"/>
      <c r="H117"/>
      <c r="I117"/>
    </row>
    <row r="118" spans="1:9" s="163" customFormat="1" ht="12.75">
      <c r="A118" s="159"/>
      <c r="B118" s="161"/>
      <c r="C118" s="161"/>
      <c r="D118" s="162"/>
      <c r="H118"/>
      <c r="I118"/>
    </row>
    <row r="119" spans="1:9" s="163" customFormat="1" ht="12.75">
      <c r="A119" s="159"/>
      <c r="B119" s="161"/>
      <c r="C119" s="161"/>
      <c r="D119" s="162"/>
      <c r="H119"/>
      <c r="I119"/>
    </row>
    <row r="120" spans="1:9" s="163" customFormat="1" ht="12.75">
      <c r="A120" s="159"/>
      <c r="B120" s="161"/>
      <c r="C120" s="161"/>
      <c r="D120" s="162"/>
      <c r="H120"/>
      <c r="I120"/>
    </row>
    <row r="121" spans="1:9" s="163" customFormat="1" ht="12.75">
      <c r="A121" s="159"/>
      <c r="B121" s="161"/>
      <c r="C121" s="161"/>
      <c r="D121" s="162"/>
      <c r="H121"/>
      <c r="I121"/>
    </row>
    <row r="122" spans="1:9" s="163" customFormat="1" ht="12.75">
      <c r="A122" s="159"/>
      <c r="B122" s="161"/>
      <c r="C122" s="161"/>
      <c r="D122" s="162"/>
      <c r="H122"/>
      <c r="I122"/>
    </row>
    <row r="123" spans="1:9" s="163" customFormat="1" ht="12.75">
      <c r="A123" s="159"/>
      <c r="B123" s="161"/>
      <c r="C123" s="161"/>
      <c r="D123" s="162"/>
      <c r="H123"/>
      <c r="I123"/>
    </row>
    <row r="124" spans="1:9" s="163" customFormat="1" ht="12.75">
      <c r="A124" s="159"/>
      <c r="B124" s="161"/>
      <c r="C124" s="161"/>
      <c r="D124" s="162"/>
      <c r="H124"/>
      <c r="I124"/>
    </row>
    <row r="125" spans="1:9" s="163" customFormat="1" ht="12.75">
      <c r="A125" s="159"/>
      <c r="B125" s="161"/>
      <c r="C125" s="161"/>
      <c r="D125" s="162"/>
      <c r="H125"/>
      <c r="I125"/>
    </row>
    <row r="126" spans="1:9" s="163" customFormat="1" ht="12.75">
      <c r="A126" s="159"/>
      <c r="B126" s="161"/>
      <c r="C126" s="161"/>
      <c r="D126" s="162"/>
      <c r="H126"/>
      <c r="I126"/>
    </row>
    <row r="127" spans="1:9" s="163" customFormat="1" ht="12.75">
      <c r="A127" s="159"/>
      <c r="B127" s="161"/>
      <c r="C127" s="161"/>
      <c r="D127" s="162"/>
      <c r="H127"/>
      <c r="I127"/>
    </row>
    <row r="128" spans="1:9" s="163" customFormat="1" ht="12.75">
      <c r="A128" s="159"/>
      <c r="B128" s="159"/>
      <c r="C128" s="159"/>
      <c r="H128"/>
      <c r="I128"/>
    </row>
    <row r="129" spans="1:9" s="163" customFormat="1" ht="12.75">
      <c r="A129" s="159"/>
      <c r="B129" s="159"/>
      <c r="C129" s="159"/>
      <c r="H129"/>
      <c r="I129"/>
    </row>
    <row r="130" spans="1:9" s="163" customFormat="1" ht="12.75">
      <c r="A130" s="159"/>
      <c r="B130" s="159"/>
      <c r="C130" s="159"/>
      <c r="H130"/>
      <c r="I130"/>
    </row>
    <row r="131" spans="1:9" s="163" customFormat="1" ht="12.75">
      <c r="A131" s="159"/>
      <c r="B131" s="159"/>
      <c r="C131" s="159"/>
      <c r="H131"/>
      <c r="I131"/>
    </row>
    <row r="132" spans="1:9" s="163" customFormat="1" ht="12.75">
      <c r="A132" s="159"/>
      <c r="B132" s="159"/>
      <c r="C132" s="159"/>
      <c r="H132"/>
      <c r="I132"/>
    </row>
    <row r="133" spans="1:9" s="163" customFormat="1" ht="12.75">
      <c r="A133" s="159"/>
      <c r="B133" s="159"/>
      <c r="C133" s="159"/>
      <c r="H133"/>
      <c r="I133"/>
    </row>
    <row r="134" spans="1:9" s="163" customFormat="1" ht="12.75">
      <c r="A134" s="159"/>
      <c r="B134" s="159"/>
      <c r="C134" s="159"/>
      <c r="H134"/>
      <c r="I134"/>
    </row>
    <row r="135" spans="1:9" s="163" customFormat="1" ht="12.75">
      <c r="A135" s="159"/>
      <c r="B135" s="159"/>
      <c r="C135" s="159"/>
      <c r="H135"/>
      <c r="I135"/>
    </row>
    <row r="136" spans="1:9" s="163" customFormat="1" ht="12.75">
      <c r="A136" s="159"/>
      <c r="B136" s="159"/>
      <c r="C136" s="159"/>
      <c r="H136"/>
      <c r="I136"/>
    </row>
    <row r="137" spans="1:9" s="163" customFormat="1" ht="12.75">
      <c r="A137" s="159"/>
      <c r="B137" s="159"/>
      <c r="C137" s="159"/>
      <c r="H137"/>
      <c r="I137"/>
    </row>
    <row r="138" spans="1:9" s="163" customFormat="1" ht="12.75">
      <c r="A138" s="159"/>
      <c r="B138" s="159"/>
      <c r="C138" s="159"/>
      <c r="H138"/>
      <c r="I138"/>
    </row>
    <row r="139" spans="1:9" s="163" customFormat="1" ht="12.75">
      <c r="A139" s="159"/>
      <c r="B139" s="159"/>
      <c r="C139" s="159"/>
      <c r="H139"/>
      <c r="I139"/>
    </row>
    <row r="140" spans="1:9" s="163" customFormat="1" ht="12.75">
      <c r="A140" s="159"/>
      <c r="B140" s="159"/>
      <c r="C140" s="159"/>
      <c r="H140"/>
      <c r="I140"/>
    </row>
    <row r="141" spans="1:9" s="163" customFormat="1" ht="12.75">
      <c r="A141" s="159"/>
      <c r="B141" s="159"/>
      <c r="C141" s="159"/>
      <c r="H141"/>
      <c r="I141"/>
    </row>
    <row r="142" spans="1:9" s="163" customFormat="1" ht="12.75">
      <c r="A142" s="159"/>
      <c r="B142" s="159"/>
      <c r="C142" s="159"/>
      <c r="H142"/>
      <c r="I142"/>
    </row>
    <row r="143" spans="1:9" s="163" customFormat="1" ht="12.75">
      <c r="A143" s="159"/>
      <c r="B143" s="159"/>
      <c r="C143" s="159"/>
      <c r="H143"/>
      <c r="I143"/>
    </row>
    <row r="144" spans="1:9" s="163" customFormat="1" ht="12.75">
      <c r="A144" s="159"/>
      <c r="B144" s="159"/>
      <c r="C144" s="159"/>
      <c r="H144"/>
      <c r="I144"/>
    </row>
    <row r="145" spans="1:9" s="163" customFormat="1" ht="12.75">
      <c r="A145" s="159"/>
      <c r="B145" s="159"/>
      <c r="C145" s="159"/>
      <c r="H145"/>
      <c r="I145"/>
    </row>
    <row r="146" spans="1:9" s="163" customFormat="1" ht="12.75">
      <c r="A146" s="159"/>
      <c r="B146" s="159"/>
      <c r="C146" s="159"/>
      <c r="H146"/>
      <c r="I146"/>
    </row>
    <row r="147" spans="1:9" s="163" customFormat="1" ht="12.75">
      <c r="A147" s="159"/>
      <c r="B147" s="159"/>
      <c r="C147" s="159"/>
      <c r="H147"/>
      <c r="I147"/>
    </row>
    <row r="148" spans="1:9" s="163" customFormat="1" ht="12.75">
      <c r="A148" s="159"/>
      <c r="B148" s="159"/>
      <c r="C148" s="159"/>
      <c r="H148"/>
      <c r="I148"/>
    </row>
    <row r="149" spans="1:9" s="163" customFormat="1" ht="12.75">
      <c r="A149" s="159"/>
      <c r="B149" s="159"/>
      <c r="C149" s="159"/>
      <c r="H149"/>
      <c r="I149"/>
    </row>
    <row r="150" spans="1:9" s="163" customFormat="1" ht="12.75">
      <c r="A150" s="159"/>
      <c r="B150" s="159"/>
      <c r="C150" s="159"/>
      <c r="H150"/>
      <c r="I150"/>
    </row>
    <row r="151" spans="1:9" s="163" customFormat="1" ht="12.75">
      <c r="A151" s="159"/>
      <c r="B151" s="159"/>
      <c r="C151" s="159"/>
      <c r="H151"/>
      <c r="I151"/>
    </row>
    <row r="152" spans="1:9" s="163" customFormat="1" ht="12.75">
      <c r="A152" s="159"/>
      <c r="B152" s="159"/>
      <c r="C152" s="159"/>
      <c r="H152"/>
      <c r="I152"/>
    </row>
    <row r="153" spans="1:9" s="163" customFormat="1" ht="12.75">
      <c r="A153" s="159"/>
      <c r="B153" s="159"/>
      <c r="C153" s="159"/>
      <c r="H153"/>
      <c r="I153"/>
    </row>
    <row r="154" spans="1:9" s="163" customFormat="1" ht="12.75">
      <c r="A154" s="159"/>
      <c r="B154" s="159"/>
      <c r="C154" s="159"/>
      <c r="H154"/>
      <c r="I154"/>
    </row>
    <row r="155" spans="1:9" s="163" customFormat="1" ht="12.75">
      <c r="A155" s="159"/>
      <c r="B155" s="159"/>
      <c r="C155" s="159"/>
      <c r="H155"/>
      <c r="I155"/>
    </row>
    <row r="156" spans="1:9" s="163" customFormat="1" ht="12.75">
      <c r="A156" s="159"/>
      <c r="B156" s="159"/>
      <c r="C156" s="159"/>
      <c r="H156"/>
      <c r="I156"/>
    </row>
    <row r="157" spans="1:9" s="163" customFormat="1" ht="12.75">
      <c r="A157" s="159"/>
      <c r="B157" s="159"/>
      <c r="C157" s="159"/>
      <c r="H157"/>
      <c r="I157"/>
    </row>
    <row r="158" spans="1:9" s="163" customFormat="1" ht="12.75">
      <c r="A158" s="159"/>
      <c r="B158" s="159"/>
      <c r="C158" s="159"/>
      <c r="H158"/>
      <c r="I158"/>
    </row>
    <row r="159" spans="1:9" s="163" customFormat="1" ht="12.75">
      <c r="A159" s="159"/>
      <c r="B159" s="159"/>
      <c r="C159" s="159"/>
      <c r="H159"/>
      <c r="I159"/>
    </row>
    <row r="160" spans="1:9" s="163" customFormat="1" ht="12.75">
      <c r="A160" s="159"/>
      <c r="B160" s="159"/>
      <c r="C160" s="159"/>
      <c r="H160"/>
      <c r="I160"/>
    </row>
    <row r="161" spans="1:9" s="163" customFormat="1" ht="12.75">
      <c r="A161" s="159"/>
      <c r="B161" s="159"/>
      <c r="C161" s="159"/>
      <c r="H161"/>
      <c r="I161"/>
    </row>
    <row r="162" spans="1:9" s="163" customFormat="1" ht="12.75">
      <c r="A162" s="159"/>
      <c r="B162" s="159"/>
      <c r="C162" s="159"/>
      <c r="H162"/>
      <c r="I162"/>
    </row>
    <row r="163" spans="1:9" s="163" customFormat="1" ht="12.75">
      <c r="A163" s="159"/>
      <c r="B163" s="159"/>
      <c r="C163" s="159"/>
      <c r="H163"/>
      <c r="I163"/>
    </row>
    <row r="164" spans="1:9" s="163" customFormat="1" ht="12.75">
      <c r="A164" s="159"/>
      <c r="B164" s="159"/>
      <c r="C164" s="159"/>
      <c r="H164"/>
      <c r="I164"/>
    </row>
    <row r="165" spans="1:9" s="163" customFormat="1" ht="12.75">
      <c r="A165" s="159"/>
      <c r="B165" s="159"/>
      <c r="C165" s="159"/>
      <c r="H165"/>
      <c r="I165"/>
    </row>
    <row r="166" spans="1:9" s="163" customFormat="1" ht="12.75">
      <c r="A166" s="159"/>
      <c r="B166" s="159"/>
      <c r="C166" s="159"/>
      <c r="H166"/>
      <c r="I166"/>
    </row>
    <row r="167" spans="1:9" s="163" customFormat="1" ht="12.75">
      <c r="A167" s="159"/>
      <c r="B167" s="159"/>
      <c r="C167" s="159"/>
      <c r="H167"/>
      <c r="I167"/>
    </row>
    <row r="168" spans="1:9" s="163" customFormat="1" ht="12.75">
      <c r="A168" s="159"/>
      <c r="B168" s="159"/>
      <c r="C168" s="159"/>
      <c r="H168"/>
      <c r="I168"/>
    </row>
    <row r="169" spans="1:9" s="163" customFormat="1" ht="12.75">
      <c r="A169" s="159"/>
      <c r="B169" s="159"/>
      <c r="C169" s="159"/>
      <c r="H169"/>
      <c r="I169"/>
    </row>
    <row r="170" spans="1:9" s="163" customFormat="1" ht="12.75">
      <c r="A170" s="159"/>
      <c r="B170" s="159"/>
      <c r="C170" s="159"/>
      <c r="H170"/>
      <c r="I170"/>
    </row>
    <row r="171" spans="1:9" s="163" customFormat="1" ht="12.75">
      <c r="A171" s="159"/>
      <c r="B171" s="159"/>
      <c r="C171" s="159"/>
      <c r="H171"/>
      <c r="I171"/>
    </row>
    <row r="172" spans="1:9" s="163" customFormat="1" ht="12.75">
      <c r="A172" s="159"/>
      <c r="B172" s="159"/>
      <c r="C172" s="159"/>
      <c r="H172"/>
      <c r="I172"/>
    </row>
    <row r="173" spans="1:9" s="163" customFormat="1" ht="12.75">
      <c r="A173" s="159"/>
      <c r="B173" s="159"/>
      <c r="C173" s="159"/>
      <c r="H173"/>
      <c r="I173"/>
    </row>
    <row r="174" spans="1:9" s="163" customFormat="1" ht="12.75">
      <c r="A174" s="159"/>
      <c r="B174" s="159"/>
      <c r="C174" s="159"/>
      <c r="H174"/>
      <c r="I174"/>
    </row>
    <row r="175" spans="1:9" s="163" customFormat="1" ht="12.75">
      <c r="A175" s="159"/>
      <c r="B175" s="159"/>
      <c r="C175" s="159"/>
      <c r="H175"/>
      <c r="I175"/>
    </row>
    <row r="176" spans="1:9" s="163" customFormat="1" ht="12.75">
      <c r="A176" s="159"/>
      <c r="B176" s="159"/>
      <c r="C176" s="159"/>
      <c r="H176"/>
      <c r="I176"/>
    </row>
    <row r="177" spans="1:9" s="163" customFormat="1" ht="12.75">
      <c r="A177" s="159"/>
      <c r="B177" s="159"/>
      <c r="C177" s="159"/>
      <c r="H177"/>
      <c r="I177"/>
    </row>
    <row r="178" spans="1:9" s="163" customFormat="1" ht="12.75">
      <c r="A178" s="159"/>
      <c r="B178" s="159"/>
      <c r="C178" s="159"/>
      <c r="H178"/>
      <c r="I178"/>
    </row>
  </sheetData>
  <sheetProtection/>
  <mergeCells count="2">
    <mergeCell ref="A93:D93"/>
    <mergeCell ref="A1:F1"/>
  </mergeCells>
  <printOptions horizontalCentered="1"/>
  <pageMargins left="0.5511811023622047" right="0.5511811023622047" top="2.204724409448819" bottom="0.5905511811023623" header="0.5118110236220472" footer="0.5118110236220472"/>
  <pageSetup fitToHeight="3" horizontalDpi="300" verticalDpi="300" orientation="portrait" paperSize="9" scale="90" r:id="rId1"/>
  <headerFooter alignWithMargins="0">
    <oddHeader xml:space="preserve">&amp;R&amp;9Załącznik nr &amp;A
do uchwały Rady Powiatu nr   XIV/82/08
z dnia14 lutego 2008r. </oddHeader>
    <oddFooter>&amp;CStrona &amp;P&amp;Rzalaczniki na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W21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415" t="s">
        <v>62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6" ht="15.75">
      <c r="A2" s="6"/>
      <c r="B2" s="6"/>
      <c r="C2" s="6"/>
      <c r="D2" s="6"/>
      <c r="E2" s="6"/>
      <c r="F2" s="6"/>
    </row>
    <row r="3" spans="1:10" ht="13.5" customHeight="1">
      <c r="A3" s="4"/>
      <c r="B3" s="4"/>
      <c r="C3" s="4"/>
      <c r="D3" s="4"/>
      <c r="E3" s="4"/>
      <c r="F3" s="4"/>
      <c r="J3" s="29" t="s">
        <v>14</v>
      </c>
    </row>
    <row r="4" spans="1:10" ht="20.25" customHeight="1">
      <c r="A4" s="399" t="s">
        <v>1</v>
      </c>
      <c r="B4" s="383" t="s">
        <v>2</v>
      </c>
      <c r="C4" s="383" t="s">
        <v>3</v>
      </c>
      <c r="D4" s="400" t="s">
        <v>41</v>
      </c>
      <c r="E4" s="400" t="s">
        <v>40</v>
      </c>
      <c r="F4" s="400" t="s">
        <v>28</v>
      </c>
      <c r="G4" s="400"/>
      <c r="H4" s="400"/>
      <c r="I4" s="400"/>
      <c r="J4" s="400"/>
    </row>
    <row r="5" spans="1:10" ht="18" customHeight="1">
      <c r="A5" s="399"/>
      <c r="B5" s="384"/>
      <c r="C5" s="384"/>
      <c r="D5" s="399"/>
      <c r="E5" s="400"/>
      <c r="F5" s="400" t="s">
        <v>38</v>
      </c>
      <c r="G5" s="400" t="s">
        <v>5</v>
      </c>
      <c r="H5" s="400"/>
      <c r="I5" s="400"/>
      <c r="J5" s="400" t="s">
        <v>39</v>
      </c>
    </row>
    <row r="6" spans="1:10" ht="69" customHeight="1">
      <c r="A6" s="399"/>
      <c r="B6" s="385"/>
      <c r="C6" s="385"/>
      <c r="D6" s="399"/>
      <c r="E6" s="400"/>
      <c r="F6" s="400"/>
      <c r="G6" s="9" t="s">
        <v>35</v>
      </c>
      <c r="H6" s="9" t="s">
        <v>36</v>
      </c>
      <c r="I6" s="9" t="s">
        <v>37</v>
      </c>
      <c r="J6" s="400"/>
    </row>
    <row r="7" spans="1:10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9.5" customHeight="1">
      <c r="A8" s="12">
        <v>750</v>
      </c>
      <c r="B8" s="12">
        <v>75045</v>
      </c>
      <c r="C8" s="12">
        <v>2120</v>
      </c>
      <c r="D8" s="201">
        <v>26000</v>
      </c>
      <c r="E8" s="201">
        <v>26000</v>
      </c>
      <c r="F8" s="201">
        <v>26000</v>
      </c>
      <c r="G8" s="201">
        <v>6000</v>
      </c>
      <c r="H8" s="12">
        <v>250</v>
      </c>
      <c r="I8" s="16"/>
      <c r="J8" s="12"/>
    </row>
    <row r="9" spans="1:10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75" s="204" customFormat="1" ht="24.75" customHeight="1">
      <c r="A21" s="416" t="s">
        <v>46</v>
      </c>
      <c r="B21" s="416"/>
      <c r="C21" s="416"/>
      <c r="D21" s="416"/>
      <c r="E21" s="229">
        <v>26000</v>
      </c>
      <c r="F21" s="229">
        <v>26000</v>
      </c>
      <c r="G21" s="229">
        <v>6000</v>
      </c>
      <c r="H21" s="80">
        <v>250</v>
      </c>
      <c r="I21" s="80"/>
      <c r="J21" s="8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</row>
  </sheetData>
  <sheetProtection/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XIV/82/08
z dnia 14 lutego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SheetLayoutView="75" workbookViewId="0" topLeftCell="A1">
      <selection activeCell="N1" sqref="N1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51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14" max="16384" width="9.125" style="1" customWidth="1"/>
  </cols>
  <sheetData>
    <row r="1" spans="1:13" ht="45" customHeight="1">
      <c r="A1" s="415" t="s">
        <v>75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35"/>
    </row>
    <row r="3" ht="12.75">
      <c r="M3" s="29" t="s">
        <v>14</v>
      </c>
    </row>
    <row r="4" spans="1:13" ht="20.25" customHeight="1">
      <c r="A4" s="387" t="s">
        <v>76</v>
      </c>
      <c r="B4" s="399" t="s">
        <v>1</v>
      </c>
      <c r="C4" s="383" t="s">
        <v>2</v>
      </c>
      <c r="D4" s="400" t="s">
        <v>77</v>
      </c>
      <c r="E4" s="417" t="s">
        <v>3</v>
      </c>
      <c r="F4" s="400" t="s">
        <v>40</v>
      </c>
      <c r="G4" s="400" t="s">
        <v>28</v>
      </c>
      <c r="H4" s="400"/>
      <c r="I4" s="400"/>
      <c r="J4" s="400"/>
      <c r="K4" s="400"/>
      <c r="L4" s="400"/>
      <c r="M4" s="400"/>
    </row>
    <row r="5" spans="1:13" ht="18" customHeight="1">
      <c r="A5" s="388"/>
      <c r="B5" s="399"/>
      <c r="C5" s="384"/>
      <c r="D5" s="399"/>
      <c r="E5" s="418"/>
      <c r="F5" s="400"/>
      <c r="G5" s="400" t="s">
        <v>38</v>
      </c>
      <c r="H5" s="400" t="s">
        <v>5</v>
      </c>
      <c r="I5" s="400"/>
      <c r="J5" s="400"/>
      <c r="K5" s="400"/>
      <c r="L5" s="400"/>
      <c r="M5" s="400" t="s">
        <v>39</v>
      </c>
    </row>
    <row r="6" spans="1:13" ht="69" customHeight="1">
      <c r="A6" s="376"/>
      <c r="B6" s="399"/>
      <c r="C6" s="385"/>
      <c r="D6" s="399"/>
      <c r="E6" s="418"/>
      <c r="F6" s="400"/>
      <c r="G6" s="400"/>
      <c r="H6" s="9" t="s">
        <v>35</v>
      </c>
      <c r="I6" s="9" t="s">
        <v>36</v>
      </c>
      <c r="J6" s="9" t="s">
        <v>37</v>
      </c>
      <c r="K6" s="9" t="s">
        <v>78</v>
      </c>
      <c r="L6" s="9" t="s">
        <v>79</v>
      </c>
      <c r="M6" s="400"/>
    </row>
    <row r="7" spans="1:13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50.25" customHeight="1">
      <c r="A8" s="428" t="s">
        <v>80</v>
      </c>
      <c r="B8" s="429"/>
      <c r="C8" s="430"/>
      <c r="D8" s="52"/>
      <c r="E8" s="53"/>
      <c r="F8" s="54"/>
      <c r="G8" s="54"/>
      <c r="H8" s="54"/>
      <c r="I8" s="54"/>
      <c r="J8" s="54"/>
      <c r="K8" s="54"/>
      <c r="L8" s="54"/>
      <c r="M8" s="54"/>
    </row>
    <row r="9" spans="1:13" ht="19.5" customHeight="1">
      <c r="A9" s="13"/>
      <c r="B9" s="13"/>
      <c r="C9" s="13"/>
      <c r="D9" s="13"/>
      <c r="E9" s="55"/>
      <c r="F9" s="56"/>
      <c r="G9" s="56"/>
      <c r="H9" s="275"/>
      <c r="I9" s="56"/>
      <c r="J9" s="56"/>
      <c r="K9" s="56"/>
      <c r="L9" s="56"/>
      <c r="M9" s="56"/>
    </row>
    <row r="10" spans="1:13" ht="19.5" customHeight="1">
      <c r="A10" s="14"/>
      <c r="B10" s="14"/>
      <c r="C10" s="14"/>
      <c r="D10" s="14"/>
      <c r="E10" s="57"/>
      <c r="F10" s="58"/>
      <c r="G10" s="275"/>
      <c r="H10" s="294"/>
      <c r="I10" s="58"/>
      <c r="J10" s="58"/>
      <c r="K10" s="58"/>
      <c r="L10" s="58"/>
      <c r="M10" s="58"/>
    </row>
    <row r="11" spans="1:13" ht="51.75" customHeight="1">
      <c r="A11" s="425" t="s">
        <v>441</v>
      </c>
      <c r="B11" s="426"/>
      <c r="C11" s="427"/>
      <c r="D11" s="52"/>
      <c r="E11" s="53"/>
      <c r="F11" s="54"/>
      <c r="G11" s="265"/>
      <c r="H11" s="265"/>
      <c r="I11" s="276"/>
      <c r="J11" s="54"/>
      <c r="K11" s="54"/>
      <c r="L11" s="54"/>
      <c r="M11" s="54"/>
    </row>
    <row r="12" spans="1:13" s="4" customFormat="1" ht="51.75" customHeight="1">
      <c r="A12" s="93" t="s">
        <v>456</v>
      </c>
      <c r="B12" s="11">
        <v>852</v>
      </c>
      <c r="C12" s="11">
        <v>85201</v>
      </c>
      <c r="D12" s="228">
        <v>55600</v>
      </c>
      <c r="E12" s="264">
        <v>2320</v>
      </c>
      <c r="F12" s="265">
        <v>55600</v>
      </c>
      <c r="G12" s="265">
        <v>55600</v>
      </c>
      <c r="H12" s="265">
        <v>18459</v>
      </c>
      <c r="I12" s="265">
        <v>3725</v>
      </c>
      <c r="J12" s="265"/>
      <c r="K12" s="265"/>
      <c r="L12" s="265"/>
      <c r="M12" s="265"/>
    </row>
    <row r="13" spans="1:13" s="4" customFormat="1" ht="45.75" customHeight="1">
      <c r="A13" s="93" t="s">
        <v>444</v>
      </c>
      <c r="B13" s="11">
        <v>852</v>
      </c>
      <c r="C13" s="11">
        <v>85204</v>
      </c>
      <c r="D13" s="228">
        <v>80600</v>
      </c>
      <c r="E13" s="264">
        <v>2320</v>
      </c>
      <c r="F13" s="265">
        <v>80600</v>
      </c>
      <c r="G13" s="265">
        <v>80600</v>
      </c>
      <c r="H13" s="265"/>
      <c r="I13" s="265"/>
      <c r="J13" s="265"/>
      <c r="K13" s="265"/>
      <c r="L13" s="265"/>
      <c r="M13" s="265"/>
    </row>
    <row r="14" spans="1:19" ht="51.75" customHeight="1">
      <c r="A14" s="425" t="s">
        <v>81</v>
      </c>
      <c r="B14" s="426"/>
      <c r="C14" s="427"/>
      <c r="D14" s="261"/>
      <c r="E14" s="262"/>
      <c r="F14" s="263"/>
      <c r="G14" s="263"/>
      <c r="H14" s="263"/>
      <c r="I14" s="263"/>
      <c r="J14" s="263"/>
      <c r="K14" s="263"/>
      <c r="L14" s="263"/>
      <c r="M14" s="263"/>
      <c r="Q14" s="4"/>
      <c r="R14" s="4"/>
      <c r="S14" s="4"/>
    </row>
    <row r="15" spans="1:19" ht="38.25" customHeight="1">
      <c r="A15" s="20" t="s">
        <v>453</v>
      </c>
      <c r="B15" s="13">
        <v>600</v>
      </c>
      <c r="C15" s="13">
        <v>60014</v>
      </c>
      <c r="D15" s="202">
        <v>860020</v>
      </c>
      <c r="E15" s="55">
        <v>6300</v>
      </c>
      <c r="F15" s="56">
        <v>860020</v>
      </c>
      <c r="G15" s="56"/>
      <c r="H15" s="54"/>
      <c r="I15" s="56"/>
      <c r="J15" s="56"/>
      <c r="K15" s="56"/>
      <c r="L15" s="56"/>
      <c r="M15" s="56">
        <v>860020</v>
      </c>
      <c r="Q15" s="4"/>
      <c r="R15" s="4"/>
      <c r="S15" s="4"/>
    </row>
    <row r="16" spans="1:19" ht="38.25" customHeight="1">
      <c r="A16" s="297" t="s">
        <v>453</v>
      </c>
      <c r="B16" s="298">
        <v>600</v>
      </c>
      <c r="C16" s="298">
        <v>60014</v>
      </c>
      <c r="D16" s="299">
        <v>85000</v>
      </c>
      <c r="E16" s="300">
        <v>6309</v>
      </c>
      <c r="F16" s="275">
        <v>85000</v>
      </c>
      <c r="G16" s="275"/>
      <c r="H16" s="263"/>
      <c r="I16" s="275"/>
      <c r="J16" s="275"/>
      <c r="K16" s="275"/>
      <c r="L16" s="275"/>
      <c r="M16" s="275">
        <v>85000</v>
      </c>
      <c r="Q16" s="4"/>
      <c r="R16" s="4"/>
      <c r="S16" s="4"/>
    </row>
    <row r="17" spans="1:13" s="4" customFormat="1" ht="51.75" customHeight="1">
      <c r="A17" s="93" t="s">
        <v>446</v>
      </c>
      <c r="B17" s="93">
        <v>600</v>
      </c>
      <c r="C17" s="93">
        <v>60013</v>
      </c>
      <c r="D17" s="11"/>
      <c r="E17" s="264"/>
      <c r="F17" s="265">
        <v>200000</v>
      </c>
      <c r="G17" s="265"/>
      <c r="H17" s="265"/>
      <c r="I17" s="265"/>
      <c r="J17" s="265"/>
      <c r="K17" s="265"/>
      <c r="L17" s="265"/>
      <c r="M17" s="265">
        <v>200000</v>
      </c>
    </row>
    <row r="18" spans="1:13" s="4" customFormat="1" ht="51.75" customHeight="1">
      <c r="A18" s="93" t="s">
        <v>452</v>
      </c>
      <c r="B18" s="93">
        <v>852</v>
      </c>
      <c r="C18" s="93">
        <v>85295</v>
      </c>
      <c r="D18" s="11"/>
      <c r="E18" s="264"/>
      <c r="F18" s="265">
        <v>3000</v>
      </c>
      <c r="G18" s="265">
        <v>3000</v>
      </c>
      <c r="H18" s="265"/>
      <c r="I18" s="265"/>
      <c r="J18" s="265">
        <v>3000</v>
      </c>
      <c r="K18" s="265"/>
      <c r="L18" s="265"/>
      <c r="M18" s="265"/>
    </row>
    <row r="19" spans="1:13" s="321" customFormat="1" ht="60.75" customHeight="1">
      <c r="A19" s="422" t="s">
        <v>440</v>
      </c>
      <c r="B19" s="423"/>
      <c r="C19" s="424"/>
      <c r="D19" s="301"/>
      <c r="E19" s="302"/>
      <c r="F19" s="303"/>
      <c r="G19" s="303"/>
      <c r="H19" s="303"/>
      <c r="I19" s="303"/>
      <c r="J19" s="303"/>
      <c r="K19" s="303"/>
      <c r="L19" s="303"/>
      <c r="M19" s="322"/>
    </row>
    <row r="20" spans="1:13" ht="34.5" customHeight="1">
      <c r="A20" s="93" t="s">
        <v>442</v>
      </c>
      <c r="B20" s="11">
        <v>600</v>
      </c>
      <c r="C20" s="11">
        <v>60014</v>
      </c>
      <c r="D20" s="258"/>
      <c r="E20" s="259"/>
      <c r="F20" s="260">
        <v>60728</v>
      </c>
      <c r="G20" s="260">
        <v>60728</v>
      </c>
      <c r="H20" s="260"/>
      <c r="I20" s="260"/>
      <c r="J20" s="260">
        <v>60728</v>
      </c>
      <c r="K20" s="260"/>
      <c r="L20" s="260"/>
      <c r="M20" s="260"/>
    </row>
    <row r="21" spans="1:13" ht="50.25" customHeight="1">
      <c r="A21" s="266" t="s">
        <v>443</v>
      </c>
      <c r="B21" s="258">
        <v>852</v>
      </c>
      <c r="C21" s="258">
        <v>85201</v>
      </c>
      <c r="D21" s="258"/>
      <c r="E21" s="259"/>
      <c r="F21" s="260">
        <v>33504</v>
      </c>
      <c r="G21" s="260">
        <v>33504</v>
      </c>
      <c r="H21" s="260"/>
      <c r="I21" s="260"/>
      <c r="J21" s="260">
        <v>33504</v>
      </c>
      <c r="K21" s="260"/>
      <c r="L21" s="260"/>
      <c r="M21" s="260"/>
    </row>
    <row r="22" spans="1:13" ht="42" customHeight="1">
      <c r="A22" s="266" t="s">
        <v>444</v>
      </c>
      <c r="B22" s="258">
        <v>852</v>
      </c>
      <c r="C22" s="258">
        <v>85204</v>
      </c>
      <c r="D22" s="258"/>
      <c r="E22" s="259"/>
      <c r="F22" s="260">
        <v>61218</v>
      </c>
      <c r="G22" s="260">
        <v>61218</v>
      </c>
      <c r="H22" s="260"/>
      <c r="I22" s="260"/>
      <c r="J22" s="260">
        <v>61218</v>
      </c>
      <c r="K22" s="260"/>
      <c r="L22" s="260"/>
      <c r="M22" s="260"/>
    </row>
    <row r="23" spans="1:13" ht="62.25" customHeight="1">
      <c r="A23" s="266" t="s">
        <v>529</v>
      </c>
      <c r="B23" s="258">
        <v>853</v>
      </c>
      <c r="C23" s="258">
        <v>85311</v>
      </c>
      <c r="D23" s="258"/>
      <c r="E23" s="259"/>
      <c r="F23" s="260">
        <v>1500</v>
      </c>
      <c r="G23" s="260">
        <v>1500</v>
      </c>
      <c r="H23" s="260"/>
      <c r="I23" s="260"/>
      <c r="J23" s="260">
        <v>1500</v>
      </c>
      <c r="K23" s="260"/>
      <c r="L23" s="260"/>
      <c r="M23" s="260"/>
    </row>
    <row r="24" spans="1:13" ht="42.75" customHeight="1">
      <c r="A24" s="266" t="s">
        <v>445</v>
      </c>
      <c r="B24" s="258">
        <v>921</v>
      </c>
      <c r="C24" s="258">
        <v>92116</v>
      </c>
      <c r="D24" s="258"/>
      <c r="E24" s="259"/>
      <c r="F24" s="260">
        <v>20000</v>
      </c>
      <c r="G24" s="260">
        <v>20000</v>
      </c>
      <c r="H24" s="260"/>
      <c r="I24" s="260"/>
      <c r="J24" s="260">
        <v>20000</v>
      </c>
      <c r="K24" s="260"/>
      <c r="L24" s="260"/>
      <c r="M24" s="260"/>
    </row>
    <row r="25" spans="1:13" ht="24.75" customHeight="1">
      <c r="A25" s="419" t="s">
        <v>46</v>
      </c>
      <c r="B25" s="420"/>
      <c r="C25" s="421"/>
      <c r="D25" s="59">
        <f>(D12+D13+D15+D16)</f>
        <v>1081220</v>
      </c>
      <c r="E25" s="60"/>
      <c r="F25" s="59">
        <f>(F12+F13+F15+F16+F17+F18+F20+F21+F22+F24+F23)</f>
        <v>1461170</v>
      </c>
      <c r="G25" s="59">
        <f>(G12+G13+G20+G21+G22+G24+G18+G23)</f>
        <v>316150</v>
      </c>
      <c r="H25" s="59">
        <v>18459</v>
      </c>
      <c r="I25" s="59">
        <v>3725</v>
      </c>
      <c r="J25" s="305">
        <f>(J18+J20+J21+J22+J24+J23)</f>
        <v>179950</v>
      </c>
      <c r="K25" s="107"/>
      <c r="L25" s="59"/>
      <c r="M25" s="59">
        <f>(M15+M16+M17)</f>
        <v>1145020</v>
      </c>
    </row>
    <row r="26" ht="12.75">
      <c r="J26" s="304"/>
    </row>
  </sheetData>
  <sheetProtection/>
  <mergeCells count="16">
    <mergeCell ref="F4:F6"/>
    <mergeCell ref="A8:C8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  <mergeCell ref="A25:C25"/>
    <mergeCell ref="A19:C19"/>
    <mergeCell ref="A14:C14"/>
    <mergeCell ref="A11:C11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0" r:id="rId1"/>
  <headerFooter alignWithMargins="0">
    <oddHeader>&amp;RZałącznik nr &amp;A
do uchwały Rady Powiatu nr XIV/82/08
z dnia 14 lutego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31" sqref="E3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123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431" t="s">
        <v>118</v>
      </c>
      <c r="B1" s="431"/>
      <c r="C1" s="431"/>
      <c r="D1" s="431"/>
      <c r="E1" s="431"/>
      <c r="F1" s="431"/>
      <c r="G1" s="431"/>
      <c r="H1" s="431"/>
      <c r="I1" s="431"/>
    </row>
    <row r="2" spans="1:9" ht="16.5">
      <c r="A2" s="431" t="s">
        <v>119</v>
      </c>
      <c r="B2" s="431"/>
      <c r="C2" s="431"/>
      <c r="D2" s="431"/>
      <c r="E2" s="431"/>
      <c r="F2" s="431"/>
      <c r="G2" s="431"/>
      <c r="H2" s="431"/>
      <c r="I2" s="431"/>
    </row>
    <row r="3" spans="1:9" ht="13.5" customHeight="1">
      <c r="A3" s="32"/>
      <c r="B3" s="32"/>
      <c r="C3" s="253"/>
      <c r="D3" s="32"/>
      <c r="E3" s="32"/>
      <c r="F3" s="32"/>
      <c r="G3" s="32"/>
      <c r="H3" s="32"/>
      <c r="I3" s="32"/>
    </row>
    <row r="4" spans="1:9" ht="12.75">
      <c r="A4" s="1"/>
      <c r="B4" s="1"/>
      <c r="C4" s="1"/>
      <c r="D4" s="1"/>
      <c r="E4" s="1"/>
      <c r="F4" s="1"/>
      <c r="G4" s="1"/>
      <c r="H4" s="1"/>
      <c r="I4" s="5" t="s">
        <v>14</v>
      </c>
    </row>
    <row r="5" spans="1:9" ht="15" customHeight="1">
      <c r="A5" s="399" t="s">
        <v>18</v>
      </c>
      <c r="B5" s="399" t="s">
        <v>64</v>
      </c>
      <c r="C5" s="433" t="s">
        <v>1</v>
      </c>
      <c r="D5" s="400" t="s">
        <v>66</v>
      </c>
      <c r="E5" s="400" t="s">
        <v>120</v>
      </c>
      <c r="F5" s="400"/>
      <c r="G5" s="400" t="s">
        <v>70</v>
      </c>
      <c r="H5" s="400"/>
      <c r="I5" s="400" t="s">
        <v>72</v>
      </c>
    </row>
    <row r="6" spans="1:9" ht="15" customHeight="1">
      <c r="A6" s="399"/>
      <c r="B6" s="399"/>
      <c r="C6" s="433"/>
      <c r="D6" s="400"/>
      <c r="E6" s="400" t="s">
        <v>121</v>
      </c>
      <c r="F6" s="400" t="s">
        <v>122</v>
      </c>
      <c r="G6" s="400" t="s">
        <v>121</v>
      </c>
      <c r="H6" s="400" t="s">
        <v>123</v>
      </c>
      <c r="I6" s="400"/>
    </row>
    <row r="7" spans="1:9" ht="15" customHeight="1">
      <c r="A7" s="399"/>
      <c r="B7" s="399"/>
      <c r="C7" s="433"/>
      <c r="D7" s="400"/>
      <c r="E7" s="400"/>
      <c r="F7" s="400"/>
      <c r="G7" s="400"/>
      <c r="H7" s="400"/>
      <c r="I7" s="400"/>
    </row>
    <row r="8" spans="1:9" ht="15" customHeight="1">
      <c r="A8" s="399"/>
      <c r="B8" s="399"/>
      <c r="C8" s="433"/>
      <c r="D8" s="400"/>
      <c r="E8" s="400"/>
      <c r="F8" s="400"/>
      <c r="G8" s="400"/>
      <c r="H8" s="400"/>
      <c r="I8" s="400"/>
    </row>
    <row r="9" spans="1:9" ht="7.5" customHeight="1">
      <c r="A9" s="10">
        <v>1</v>
      </c>
      <c r="B9" s="10">
        <v>2</v>
      </c>
      <c r="C9" s="254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ht="21.75" customHeight="1">
      <c r="A10" s="16" t="s">
        <v>65</v>
      </c>
      <c r="B10" s="12" t="s">
        <v>124</v>
      </c>
      <c r="C10" s="12"/>
      <c r="D10" s="12"/>
      <c r="E10" s="12"/>
      <c r="F10" s="12"/>
      <c r="G10" s="12"/>
      <c r="H10" s="12"/>
      <c r="I10" s="12"/>
    </row>
    <row r="11" spans="1:9" ht="21.75" customHeight="1">
      <c r="A11" s="17"/>
      <c r="B11" s="76" t="s">
        <v>5</v>
      </c>
      <c r="C11" s="13"/>
      <c r="D11" s="13"/>
      <c r="E11" s="13"/>
      <c r="F11" s="13"/>
      <c r="G11" s="13"/>
      <c r="H11" s="13"/>
      <c r="I11" s="13"/>
    </row>
    <row r="12" spans="1:9" ht="21.75" customHeight="1">
      <c r="A12" s="17"/>
      <c r="B12" s="77" t="s">
        <v>6</v>
      </c>
      <c r="C12" s="13"/>
      <c r="D12" s="13"/>
      <c r="E12" s="13"/>
      <c r="F12" s="13"/>
      <c r="G12" s="13"/>
      <c r="H12" s="13"/>
      <c r="I12" s="13"/>
    </row>
    <row r="13" spans="1:9" ht="21.75" customHeight="1">
      <c r="A13" s="17"/>
      <c r="B13" s="77" t="s">
        <v>7</v>
      </c>
      <c r="C13" s="13"/>
      <c r="D13" s="13"/>
      <c r="E13" s="13"/>
      <c r="F13" s="13"/>
      <c r="G13" s="13"/>
      <c r="H13" s="13"/>
      <c r="I13" s="13"/>
    </row>
    <row r="14" spans="1:9" ht="21.75" customHeight="1">
      <c r="A14" s="17"/>
      <c r="B14" s="77" t="s">
        <v>8</v>
      </c>
      <c r="C14" s="13"/>
      <c r="D14" s="13"/>
      <c r="E14" s="13"/>
      <c r="F14" s="13"/>
      <c r="G14" s="13"/>
      <c r="H14" s="13"/>
      <c r="I14" s="13"/>
    </row>
    <row r="15" spans="1:9" ht="21.75" customHeight="1">
      <c r="A15" s="78"/>
      <c r="B15" s="79" t="s">
        <v>0</v>
      </c>
      <c r="C15" s="14"/>
      <c r="D15" s="14"/>
      <c r="E15" s="14"/>
      <c r="F15" s="14"/>
      <c r="G15" s="14"/>
      <c r="H15" s="14"/>
      <c r="I15" s="14"/>
    </row>
    <row r="16" spans="1:9" ht="21.75" customHeight="1">
      <c r="A16" s="16" t="s">
        <v>67</v>
      </c>
      <c r="B16" s="12" t="s">
        <v>125</v>
      </c>
      <c r="C16" s="12">
        <v>801</v>
      </c>
      <c r="D16" s="201">
        <v>40000</v>
      </c>
      <c r="E16" s="201">
        <v>43000</v>
      </c>
      <c r="F16" s="12"/>
      <c r="G16" s="201">
        <v>43000</v>
      </c>
      <c r="H16" s="12"/>
      <c r="I16" s="201">
        <v>40000</v>
      </c>
    </row>
    <row r="17" spans="1:9" ht="21.75" customHeight="1">
      <c r="A17" s="17"/>
      <c r="B17" s="76" t="s">
        <v>5</v>
      </c>
      <c r="C17" s="13"/>
      <c r="D17" s="13"/>
      <c r="E17" s="13"/>
      <c r="F17" s="13"/>
      <c r="G17" s="13"/>
      <c r="H17" s="13"/>
      <c r="I17" s="13"/>
    </row>
    <row r="18" spans="1:9" ht="21.75" customHeight="1">
      <c r="A18" s="17"/>
      <c r="B18" s="77" t="s">
        <v>435</v>
      </c>
      <c r="C18" s="255">
        <v>801</v>
      </c>
      <c r="D18" s="202">
        <v>40000</v>
      </c>
      <c r="E18" s="202">
        <v>43000</v>
      </c>
      <c r="F18" s="13"/>
      <c r="G18" s="202">
        <v>43000</v>
      </c>
      <c r="H18" s="13"/>
      <c r="I18" s="202">
        <v>40000</v>
      </c>
    </row>
    <row r="19" spans="1:9" ht="21.75" customHeight="1">
      <c r="A19" s="17"/>
      <c r="B19" s="77" t="s">
        <v>7</v>
      </c>
      <c r="C19" s="13"/>
      <c r="D19" s="13"/>
      <c r="E19" s="13"/>
      <c r="F19" s="13"/>
      <c r="G19" s="13"/>
      <c r="H19" s="13"/>
      <c r="I19" s="13"/>
    </row>
    <row r="20" spans="1:9" ht="21.75" customHeight="1">
      <c r="A20" s="17"/>
      <c r="B20" s="77" t="s">
        <v>8</v>
      </c>
      <c r="C20" s="13"/>
      <c r="D20" s="13"/>
      <c r="E20" s="13"/>
      <c r="F20" s="13"/>
      <c r="G20" s="13"/>
      <c r="H20" s="13"/>
      <c r="I20" s="13"/>
    </row>
    <row r="21" spans="1:9" ht="21.75" customHeight="1">
      <c r="A21" s="78"/>
      <c r="B21" s="79" t="s">
        <v>0</v>
      </c>
      <c r="C21" s="14"/>
      <c r="D21" s="14"/>
      <c r="E21" s="14"/>
      <c r="F21" s="14"/>
      <c r="G21" s="14"/>
      <c r="H21" s="14"/>
      <c r="I21" s="14"/>
    </row>
    <row r="22" spans="1:9" ht="21.75" customHeight="1">
      <c r="A22" s="16" t="s">
        <v>69</v>
      </c>
      <c r="B22" s="12" t="s">
        <v>126</v>
      </c>
      <c r="C22" s="12"/>
      <c r="D22" s="201">
        <f>(D24+D25+D26+D27)</f>
        <v>138000</v>
      </c>
      <c r="E22" s="201">
        <v>330000</v>
      </c>
      <c r="F22" s="12"/>
      <c r="G22" s="201">
        <f>(G24+G25+G26+G27)</f>
        <v>350000</v>
      </c>
      <c r="H22" s="12"/>
      <c r="I22" s="201">
        <f>(I24+I25+I26+I27)</f>
        <v>118000</v>
      </c>
    </row>
    <row r="23" spans="1:9" ht="21.75" customHeight="1">
      <c r="A23" s="13"/>
      <c r="B23" s="76" t="s">
        <v>5</v>
      </c>
      <c r="C23" s="13"/>
      <c r="D23" s="13"/>
      <c r="E23" s="13"/>
      <c r="F23" s="17"/>
      <c r="G23" s="13"/>
      <c r="H23" s="13"/>
      <c r="I23" s="13"/>
    </row>
    <row r="24" spans="1:9" ht="21.75" customHeight="1">
      <c r="A24" s="13"/>
      <c r="B24" s="77" t="s">
        <v>436</v>
      </c>
      <c r="C24" s="256">
        <v>854</v>
      </c>
      <c r="D24" s="202">
        <v>70000</v>
      </c>
      <c r="E24" s="202">
        <v>150000</v>
      </c>
      <c r="F24" s="17" t="s">
        <v>15</v>
      </c>
      <c r="G24" s="202">
        <v>150000</v>
      </c>
      <c r="H24" s="13"/>
      <c r="I24" s="202">
        <v>70000</v>
      </c>
    </row>
    <row r="25" spans="1:9" ht="21.75" customHeight="1">
      <c r="A25" s="13"/>
      <c r="B25" s="77" t="s">
        <v>437</v>
      </c>
      <c r="C25" s="13">
        <v>854</v>
      </c>
      <c r="D25" s="202">
        <v>60000</v>
      </c>
      <c r="E25" s="13">
        <v>130000</v>
      </c>
      <c r="F25" s="17" t="s">
        <v>15</v>
      </c>
      <c r="G25" s="202">
        <v>150000</v>
      </c>
      <c r="H25" s="13"/>
      <c r="I25" s="202">
        <v>40000</v>
      </c>
    </row>
    <row r="26" spans="1:9" ht="21.75" customHeight="1">
      <c r="A26" s="13"/>
      <c r="B26" s="77" t="s">
        <v>438</v>
      </c>
      <c r="C26" s="13">
        <v>801</v>
      </c>
      <c r="D26" s="202">
        <v>5000</v>
      </c>
      <c r="E26" s="202">
        <v>20000</v>
      </c>
      <c r="F26" s="17" t="s">
        <v>15</v>
      </c>
      <c r="G26" s="202">
        <v>20000</v>
      </c>
      <c r="H26" s="13"/>
      <c r="I26" s="202">
        <v>5000</v>
      </c>
    </row>
    <row r="27" spans="1:9" ht="21.75" customHeight="1">
      <c r="A27" s="14"/>
      <c r="B27" s="79" t="s">
        <v>439</v>
      </c>
      <c r="C27" s="14">
        <v>852</v>
      </c>
      <c r="D27" s="257">
        <v>3000</v>
      </c>
      <c r="E27" s="257">
        <v>30000</v>
      </c>
      <c r="F27" s="78" t="s">
        <v>15</v>
      </c>
      <c r="G27" s="257">
        <v>30000</v>
      </c>
      <c r="H27" s="14"/>
      <c r="I27" s="257">
        <v>3000</v>
      </c>
    </row>
    <row r="28" spans="1:9" s="30" customFormat="1" ht="21.75" customHeight="1">
      <c r="A28" s="432" t="s">
        <v>46</v>
      </c>
      <c r="B28" s="432"/>
      <c r="C28" s="80"/>
      <c r="D28" s="229">
        <f>(D16+D22)</f>
        <v>178000</v>
      </c>
      <c r="E28" s="229">
        <f>(E16+E22)</f>
        <v>373000</v>
      </c>
      <c r="F28" s="80"/>
      <c r="G28" s="229">
        <f>(G16+G22)</f>
        <v>393000</v>
      </c>
      <c r="H28" s="80"/>
      <c r="I28" s="229">
        <f>(I16+I22)</f>
        <v>158000</v>
      </c>
    </row>
    <row r="29" ht="4.5" customHeight="1"/>
    <row r="30" ht="14.25">
      <c r="A30" t="s">
        <v>130</v>
      </c>
    </row>
  </sheetData>
  <mergeCells count="14">
    <mergeCell ref="A28:B28"/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Powiatu nr XIV/82/08
z dnia 14 lutego 2008r.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="85" zoomScaleNormal="85" zoomScaleSheetLayoutView="100" workbookViewId="0" topLeftCell="A1">
      <selection activeCell="D15" sqref="D1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437" t="s">
        <v>256</v>
      </c>
      <c r="B1" s="415"/>
      <c r="C1" s="415"/>
      <c r="D1" s="415"/>
      <c r="E1" s="415"/>
    </row>
    <row r="2" spans="4:5" ht="19.5" customHeight="1">
      <c r="D2" s="32"/>
      <c r="E2" s="32"/>
    </row>
    <row r="3" spans="4:5" ht="19.5" customHeight="1">
      <c r="D3" s="1"/>
      <c r="E3" s="5" t="s">
        <v>14</v>
      </c>
    </row>
    <row r="4" spans="1:6" ht="19.5" customHeight="1">
      <c r="A4" s="34" t="s">
        <v>18</v>
      </c>
      <c r="B4" s="34" t="s">
        <v>1</v>
      </c>
      <c r="C4" s="34" t="s">
        <v>2</v>
      </c>
      <c r="D4" s="34" t="s">
        <v>76</v>
      </c>
      <c r="E4" s="34" t="s">
        <v>252</v>
      </c>
      <c r="F4" s="34" t="s">
        <v>129</v>
      </c>
    </row>
    <row r="5" spans="1:6" s="121" customFormat="1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5</v>
      </c>
    </row>
    <row r="6" spans="1:6" ht="30" customHeight="1">
      <c r="A6" s="245">
        <v>1</v>
      </c>
      <c r="B6" s="245">
        <v>600</v>
      </c>
      <c r="C6" s="245">
        <v>60014</v>
      </c>
      <c r="D6" s="241" t="s">
        <v>421</v>
      </c>
      <c r="E6" s="244" t="s">
        <v>422</v>
      </c>
      <c r="F6" s="246">
        <v>21961</v>
      </c>
    </row>
    <row r="7" spans="1:6" ht="30" customHeight="1">
      <c r="A7" s="122">
        <v>2</v>
      </c>
      <c r="B7" s="122">
        <v>600</v>
      </c>
      <c r="C7" s="122">
        <v>60014</v>
      </c>
      <c r="D7" s="242" t="s">
        <v>421</v>
      </c>
      <c r="E7" s="243" t="s">
        <v>423</v>
      </c>
      <c r="F7" s="247">
        <v>16338</v>
      </c>
    </row>
    <row r="8" spans="1:6" ht="30" customHeight="1">
      <c r="A8" s="122">
        <v>3</v>
      </c>
      <c r="B8" s="122">
        <v>600</v>
      </c>
      <c r="C8" s="122">
        <v>60014</v>
      </c>
      <c r="D8" s="242" t="s">
        <v>421</v>
      </c>
      <c r="E8" s="243" t="s">
        <v>424</v>
      </c>
      <c r="F8" s="248">
        <v>22429</v>
      </c>
    </row>
    <row r="9" spans="1:6" ht="37.5" customHeight="1">
      <c r="A9" s="135">
        <v>4</v>
      </c>
      <c r="B9" s="135">
        <v>852</v>
      </c>
      <c r="C9" s="135">
        <v>85201</v>
      </c>
      <c r="D9" s="249" t="s">
        <v>425</v>
      </c>
      <c r="E9" s="250" t="s">
        <v>426</v>
      </c>
      <c r="F9" s="251">
        <v>33504</v>
      </c>
    </row>
    <row r="10" spans="1:6" ht="33.75" customHeight="1">
      <c r="A10" s="135">
        <v>5</v>
      </c>
      <c r="B10" s="135">
        <v>852</v>
      </c>
      <c r="C10" s="135">
        <v>85204</v>
      </c>
      <c r="D10" s="249" t="s">
        <v>427</v>
      </c>
      <c r="E10" s="250" t="s">
        <v>428</v>
      </c>
      <c r="F10" s="251">
        <v>7906</v>
      </c>
    </row>
    <row r="11" spans="1:6" ht="33.75" customHeight="1">
      <c r="A11" s="135">
        <v>6</v>
      </c>
      <c r="B11" s="135">
        <v>852</v>
      </c>
      <c r="C11" s="135">
        <v>85204</v>
      </c>
      <c r="D11" s="249" t="s">
        <v>427</v>
      </c>
      <c r="E11" s="250" t="s">
        <v>429</v>
      </c>
      <c r="F11" s="251">
        <v>11859</v>
      </c>
    </row>
    <row r="12" spans="1:6" ht="33.75" customHeight="1">
      <c r="A12" s="135">
        <v>7</v>
      </c>
      <c r="B12" s="135">
        <v>852</v>
      </c>
      <c r="C12" s="135">
        <v>85204</v>
      </c>
      <c r="D12" s="249" t="s">
        <v>427</v>
      </c>
      <c r="E12" s="250" t="s">
        <v>426</v>
      </c>
      <c r="F12" s="251">
        <v>14893</v>
      </c>
    </row>
    <row r="13" spans="1:6" ht="33.75" customHeight="1">
      <c r="A13" s="135">
        <v>8</v>
      </c>
      <c r="B13" s="135">
        <v>852</v>
      </c>
      <c r="C13" s="135">
        <v>85204</v>
      </c>
      <c r="D13" s="249" t="s">
        <v>427</v>
      </c>
      <c r="E13" s="250" t="s">
        <v>430</v>
      </c>
      <c r="F13" s="251">
        <v>8772</v>
      </c>
    </row>
    <row r="14" spans="1:6" ht="33.75" customHeight="1">
      <c r="A14" s="135">
        <v>9</v>
      </c>
      <c r="B14" s="135">
        <v>852</v>
      </c>
      <c r="C14" s="135">
        <v>85204</v>
      </c>
      <c r="D14" s="249" t="s">
        <v>427</v>
      </c>
      <c r="E14" s="250" t="s">
        <v>431</v>
      </c>
      <c r="F14" s="251">
        <v>17788</v>
      </c>
    </row>
    <row r="15" spans="1:6" ht="33.75" customHeight="1">
      <c r="A15" s="135">
        <v>10</v>
      </c>
      <c r="B15" s="135">
        <v>852</v>
      </c>
      <c r="C15" s="135">
        <v>85295</v>
      </c>
      <c r="D15" s="249" t="s">
        <v>432</v>
      </c>
      <c r="E15" s="250" t="s">
        <v>433</v>
      </c>
      <c r="F15" s="251">
        <v>3000</v>
      </c>
    </row>
    <row r="16" spans="1:6" ht="33.75" customHeight="1">
      <c r="A16" s="325">
        <v>11</v>
      </c>
      <c r="B16" s="325">
        <v>853</v>
      </c>
      <c r="C16" s="325">
        <v>85311</v>
      </c>
      <c r="D16" s="326" t="s">
        <v>519</v>
      </c>
      <c r="E16" s="327" t="s">
        <v>426</v>
      </c>
      <c r="F16" s="251">
        <v>1500</v>
      </c>
    </row>
    <row r="17" spans="1:6" ht="33.75" customHeight="1">
      <c r="A17" s="267">
        <v>12</v>
      </c>
      <c r="B17" s="267">
        <v>921</v>
      </c>
      <c r="C17" s="267">
        <v>92116</v>
      </c>
      <c r="D17" s="268" t="s">
        <v>434</v>
      </c>
      <c r="E17" s="269" t="s">
        <v>433</v>
      </c>
      <c r="F17" s="251">
        <v>20000</v>
      </c>
    </row>
    <row r="18" spans="1:6" s="30" customFormat="1" ht="23.25" customHeight="1">
      <c r="A18" s="441" t="s">
        <v>447</v>
      </c>
      <c r="B18" s="442"/>
      <c r="C18" s="442"/>
      <c r="D18" s="443"/>
      <c r="E18" s="273"/>
      <c r="F18" s="216">
        <f>SUM(F6:F17)</f>
        <v>179950</v>
      </c>
    </row>
    <row r="19" spans="1:6" ht="23.25" customHeight="1">
      <c r="A19" s="267">
        <v>13</v>
      </c>
      <c r="B19" s="270">
        <v>600</v>
      </c>
      <c r="C19" s="271">
        <v>60013</v>
      </c>
      <c r="D19" s="272" t="s">
        <v>448</v>
      </c>
      <c r="E19" s="269" t="s">
        <v>449</v>
      </c>
      <c r="F19" s="252">
        <v>200000</v>
      </c>
    </row>
    <row r="20" spans="1:6" s="30" customFormat="1" ht="23.25" customHeight="1">
      <c r="A20" s="441" t="s">
        <v>451</v>
      </c>
      <c r="B20" s="442"/>
      <c r="C20" s="442"/>
      <c r="D20" s="443"/>
      <c r="E20" s="273"/>
      <c r="F20" s="216">
        <v>200000</v>
      </c>
    </row>
    <row r="21" spans="1:6" s="30" customFormat="1" ht="30" customHeight="1">
      <c r="A21" s="438" t="s">
        <v>450</v>
      </c>
      <c r="B21" s="439"/>
      <c r="C21" s="439"/>
      <c r="D21" s="440"/>
      <c r="E21" s="31"/>
      <c r="F21" s="90">
        <f>(F18+F19)</f>
        <v>379950</v>
      </c>
    </row>
    <row r="23" s="123" customFormat="1" ht="12.75">
      <c r="A23" s="123" t="s">
        <v>253</v>
      </c>
    </row>
    <row r="24" s="124" customFormat="1" ht="12.75">
      <c r="A24" s="124" t="s">
        <v>254</v>
      </c>
    </row>
    <row r="25" ht="12.75">
      <c r="A25" t="s">
        <v>255</v>
      </c>
    </row>
  </sheetData>
  <mergeCells count="4">
    <mergeCell ref="A1:E1"/>
    <mergeCell ref="A21:D21"/>
    <mergeCell ref="A18:D18"/>
    <mergeCell ref="A20:D20"/>
  </mergeCells>
  <printOptions horizontalCentered="1"/>
  <pageMargins left="0.3937007874015748" right="0.3937007874015748" top="1.2598425196850394" bottom="0.984251968503937" header="0.5118110236220472" footer="0.5118110236220472"/>
  <pageSetup horizontalDpi="600" verticalDpi="600" orientation="landscape" paperSize="9" r:id="rId1"/>
  <headerFooter alignWithMargins="0">
    <oddHeader>&amp;R&amp;9Załącznik nr 10
do uchwały Rady Powiatu nr XIV/82/08
z dnia 14 lutego 2008r.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1" sqref="E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382" t="s">
        <v>127</v>
      </c>
      <c r="B1" s="382"/>
      <c r="C1" s="382"/>
      <c r="D1" s="382"/>
      <c r="E1" s="382"/>
    </row>
    <row r="2" spans="4:5" ht="19.5" customHeight="1">
      <c r="D2" s="32"/>
      <c r="E2" s="32"/>
    </row>
    <row r="3" ht="19.5" customHeight="1">
      <c r="E3" s="81" t="s">
        <v>14</v>
      </c>
    </row>
    <row r="4" spans="1:5" ht="19.5" customHeight="1">
      <c r="A4" s="34" t="s">
        <v>18</v>
      </c>
      <c r="B4" s="34" t="s">
        <v>1</v>
      </c>
      <c r="C4" s="34" t="s">
        <v>2</v>
      </c>
      <c r="D4" s="34" t="s">
        <v>128</v>
      </c>
      <c r="E4" s="34" t="s">
        <v>129</v>
      </c>
    </row>
    <row r="5" spans="1:5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47.25" customHeight="1">
      <c r="A6" s="83">
        <v>1</v>
      </c>
      <c r="B6" s="83">
        <v>801</v>
      </c>
      <c r="C6" s="83">
        <v>80120</v>
      </c>
      <c r="D6" s="231" t="s">
        <v>419</v>
      </c>
      <c r="E6" s="215">
        <v>409807</v>
      </c>
    </row>
    <row r="7" spans="1:5" ht="47.25" customHeight="1">
      <c r="A7" s="238"/>
      <c r="B7" s="238">
        <v>801</v>
      </c>
      <c r="C7" s="238">
        <v>80130</v>
      </c>
      <c r="D7" s="236" t="s">
        <v>419</v>
      </c>
      <c r="E7" s="239">
        <v>90193</v>
      </c>
    </row>
    <row r="8" spans="1:5" ht="30" customHeight="1">
      <c r="A8" s="84">
        <v>2</v>
      </c>
      <c r="B8" s="84">
        <v>921</v>
      </c>
      <c r="C8" s="84">
        <v>92109</v>
      </c>
      <c r="D8" s="117" t="s">
        <v>420</v>
      </c>
      <c r="E8" s="134">
        <v>100000</v>
      </c>
    </row>
    <row r="9" spans="1:5" ht="30" customHeight="1">
      <c r="A9" s="84">
        <v>3</v>
      </c>
      <c r="B9" s="84">
        <v>831</v>
      </c>
      <c r="C9" s="84">
        <v>83111</v>
      </c>
      <c r="D9" s="117" t="s">
        <v>457</v>
      </c>
      <c r="E9" s="134">
        <v>59618</v>
      </c>
    </row>
    <row r="10" spans="1:5" ht="30" customHeight="1">
      <c r="A10" s="434" t="s">
        <v>46</v>
      </c>
      <c r="B10" s="435"/>
      <c r="C10" s="435"/>
      <c r="D10" s="436"/>
      <c r="E10" s="217">
        <f>(E6+E7+E8+E9)</f>
        <v>659618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XIV/82/08
z dnia14 lutego 2008r.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96" t="s">
        <v>455</v>
      </c>
      <c r="B1" s="396"/>
      <c r="C1" s="396"/>
      <c r="D1" s="32"/>
      <c r="E1" s="32"/>
      <c r="F1" s="32"/>
      <c r="G1" s="32"/>
      <c r="H1" s="32"/>
      <c r="I1" s="32"/>
      <c r="J1" s="32"/>
    </row>
    <row r="2" spans="1:7" ht="19.5" customHeight="1">
      <c r="A2" s="396" t="s">
        <v>73</v>
      </c>
      <c r="B2" s="396"/>
      <c r="C2" s="396"/>
      <c r="D2" s="32"/>
      <c r="E2" s="32"/>
      <c r="F2" s="32"/>
      <c r="G2" s="32"/>
    </row>
    <row r="4" ht="12.75">
      <c r="C4" s="5" t="s">
        <v>14</v>
      </c>
    </row>
    <row r="5" spans="1:10" ht="19.5" customHeight="1">
      <c r="A5" s="34" t="s">
        <v>18</v>
      </c>
      <c r="B5" s="34" t="s">
        <v>64</v>
      </c>
      <c r="C5" s="34" t="s">
        <v>74</v>
      </c>
      <c r="D5" s="36"/>
      <c r="E5" s="36"/>
      <c r="F5" s="36"/>
      <c r="G5" s="36"/>
      <c r="H5" s="36"/>
      <c r="I5" s="37"/>
      <c r="J5" s="37"/>
    </row>
    <row r="6" spans="1:10" ht="19.5" customHeight="1">
      <c r="A6" s="38" t="s">
        <v>65</v>
      </c>
      <c r="B6" s="33" t="s">
        <v>66</v>
      </c>
      <c r="C6" s="277">
        <v>9000</v>
      </c>
      <c r="D6" s="36"/>
      <c r="E6" s="36"/>
      <c r="F6" s="36"/>
      <c r="G6" s="36"/>
      <c r="H6" s="36"/>
      <c r="I6" s="37"/>
      <c r="J6" s="37"/>
    </row>
    <row r="7" spans="1:10" s="283" customFormat="1" ht="19.5" customHeight="1">
      <c r="A7" s="278"/>
      <c r="B7" s="279" t="s">
        <v>458</v>
      </c>
      <c r="C7" s="280">
        <v>22000</v>
      </c>
      <c r="D7" s="281"/>
      <c r="E7" s="281"/>
      <c r="F7" s="281"/>
      <c r="G7" s="281"/>
      <c r="H7" s="281"/>
      <c r="I7" s="282"/>
      <c r="J7" s="282"/>
    </row>
    <row r="8" spans="1:10" s="283" customFormat="1" ht="19.5" customHeight="1">
      <c r="A8" s="284"/>
      <c r="B8" s="285" t="s">
        <v>459</v>
      </c>
      <c r="C8" s="286">
        <v>3000</v>
      </c>
      <c r="D8" s="281"/>
      <c r="E8" s="281"/>
      <c r="F8" s="281"/>
      <c r="G8" s="281"/>
      <c r="H8" s="281"/>
      <c r="I8" s="282"/>
      <c r="J8" s="282"/>
    </row>
    <row r="9" spans="1:10" s="283" customFormat="1" ht="19.5" customHeight="1">
      <c r="A9" s="284"/>
      <c r="B9" s="285" t="s">
        <v>460</v>
      </c>
      <c r="C9" s="286">
        <v>16000</v>
      </c>
      <c r="D9" s="281"/>
      <c r="E9" s="281"/>
      <c r="F9" s="281"/>
      <c r="G9" s="281"/>
      <c r="H9" s="281"/>
      <c r="I9" s="282"/>
      <c r="J9" s="282"/>
    </row>
    <row r="10" spans="1:10" ht="19.5" customHeight="1">
      <c r="A10" s="38" t="s">
        <v>67</v>
      </c>
      <c r="B10" s="33" t="s">
        <v>68</v>
      </c>
      <c r="C10" s="277">
        <v>310000</v>
      </c>
      <c r="D10" s="36"/>
      <c r="E10" s="36"/>
      <c r="F10" s="36"/>
      <c r="G10" s="36"/>
      <c r="H10" s="36"/>
      <c r="I10" s="37"/>
      <c r="J10" s="37"/>
    </row>
    <row r="11" spans="1:10" ht="19.5" customHeight="1">
      <c r="A11" s="39" t="s">
        <v>6</v>
      </c>
      <c r="B11" s="40" t="s">
        <v>461</v>
      </c>
      <c r="C11" s="287">
        <v>305000</v>
      </c>
      <c r="D11" s="36"/>
      <c r="E11" s="36"/>
      <c r="F11" s="36"/>
      <c r="G11" s="36"/>
      <c r="H11" s="36"/>
      <c r="I11" s="37"/>
      <c r="J11" s="37"/>
    </row>
    <row r="12" spans="1:10" ht="19.5" customHeight="1">
      <c r="A12" s="41" t="s">
        <v>7</v>
      </c>
      <c r="B12" s="42" t="s">
        <v>462</v>
      </c>
      <c r="C12" s="288">
        <v>5000</v>
      </c>
      <c r="D12" s="36"/>
      <c r="E12" s="36"/>
      <c r="F12" s="36"/>
      <c r="G12" s="36"/>
      <c r="H12" s="36"/>
      <c r="I12" s="37"/>
      <c r="J12" s="37"/>
    </row>
    <row r="13" spans="1:10" ht="19.5" customHeight="1">
      <c r="A13" s="43" t="s">
        <v>8</v>
      </c>
      <c r="B13" s="44"/>
      <c r="C13" s="43"/>
      <c r="D13" s="36"/>
      <c r="E13" s="36"/>
      <c r="F13" s="36"/>
      <c r="G13" s="36"/>
      <c r="H13" s="36"/>
      <c r="I13" s="37"/>
      <c r="J13" s="37"/>
    </row>
    <row r="14" spans="1:10" ht="19.5" customHeight="1">
      <c r="A14" s="38" t="s">
        <v>69</v>
      </c>
      <c r="B14" s="33" t="s">
        <v>70</v>
      </c>
      <c r="C14" s="277">
        <v>313000</v>
      </c>
      <c r="D14" s="36"/>
      <c r="E14" s="36"/>
      <c r="F14" s="36"/>
      <c r="G14" s="36"/>
      <c r="H14" s="36"/>
      <c r="I14" s="37"/>
      <c r="J14" s="37"/>
    </row>
    <row r="15" spans="1:10" ht="19.5" customHeight="1">
      <c r="A15" s="45" t="s">
        <v>6</v>
      </c>
      <c r="B15" s="46" t="s">
        <v>11</v>
      </c>
      <c r="C15" s="290">
        <v>231000</v>
      </c>
      <c r="D15" s="36"/>
      <c r="E15" s="36"/>
      <c r="F15" s="36"/>
      <c r="G15" s="36"/>
      <c r="H15" s="36"/>
      <c r="I15" s="37"/>
      <c r="J15" s="37"/>
    </row>
    <row r="16" spans="1:10" ht="15" customHeight="1">
      <c r="A16" s="41"/>
      <c r="B16" s="42" t="s">
        <v>463</v>
      </c>
      <c r="C16" s="288">
        <v>56000</v>
      </c>
      <c r="D16" s="36"/>
      <c r="E16" s="36"/>
      <c r="F16" s="36"/>
      <c r="G16" s="36"/>
      <c r="H16" s="36"/>
      <c r="I16" s="37"/>
      <c r="J16" s="37"/>
    </row>
    <row r="17" spans="1:10" ht="15" customHeight="1">
      <c r="A17" s="41"/>
      <c r="B17" s="42" t="s">
        <v>547</v>
      </c>
      <c r="C17" s="288">
        <v>7000</v>
      </c>
      <c r="D17" s="36"/>
      <c r="E17" s="36"/>
      <c r="F17" s="36"/>
      <c r="G17" s="36"/>
      <c r="H17" s="36"/>
      <c r="I17" s="37"/>
      <c r="J17" s="37"/>
    </row>
    <row r="18" spans="1:10" ht="15" customHeight="1">
      <c r="A18" s="41"/>
      <c r="B18" s="42" t="s">
        <v>550</v>
      </c>
      <c r="C18" s="288">
        <v>13000</v>
      </c>
      <c r="D18" s="36"/>
      <c r="E18" s="36"/>
      <c r="F18" s="36"/>
      <c r="G18" s="36"/>
      <c r="H18" s="36"/>
      <c r="I18" s="37"/>
      <c r="J18" s="37"/>
    </row>
    <row r="19" spans="1:10" ht="15" customHeight="1">
      <c r="A19" s="41"/>
      <c r="B19" s="42" t="s">
        <v>551</v>
      </c>
      <c r="C19" s="288">
        <v>12000</v>
      </c>
      <c r="D19" s="36"/>
      <c r="E19" s="36"/>
      <c r="F19" s="36"/>
      <c r="G19" s="36"/>
      <c r="H19" s="36"/>
      <c r="I19" s="37"/>
      <c r="J19" s="37"/>
    </row>
    <row r="20" spans="1:10" ht="15" customHeight="1">
      <c r="A20" s="41"/>
      <c r="B20" s="42" t="s">
        <v>552</v>
      </c>
      <c r="C20" s="288">
        <v>5000</v>
      </c>
      <c r="D20" s="36"/>
      <c r="E20" s="36"/>
      <c r="F20" s="36"/>
      <c r="G20" s="36"/>
      <c r="H20" s="36"/>
      <c r="I20" s="37"/>
      <c r="J20" s="37"/>
    </row>
    <row r="21" spans="1:10" ht="15" customHeight="1">
      <c r="A21" s="41"/>
      <c r="B21" s="42" t="s">
        <v>553</v>
      </c>
      <c r="C21" s="288">
        <v>126000</v>
      </c>
      <c r="D21" s="36"/>
      <c r="E21" s="36"/>
      <c r="F21" s="36"/>
      <c r="G21" s="36"/>
      <c r="H21" s="36"/>
      <c r="I21" s="37"/>
      <c r="J21" s="37"/>
    </row>
    <row r="22" spans="1:10" ht="15" customHeight="1">
      <c r="A22" s="136"/>
      <c r="B22" s="42" t="s">
        <v>554</v>
      </c>
      <c r="C22" s="288">
        <v>5000</v>
      </c>
      <c r="D22" s="36"/>
      <c r="E22" s="36"/>
      <c r="F22" s="36"/>
      <c r="G22" s="36"/>
      <c r="H22" s="36"/>
      <c r="I22" s="37"/>
      <c r="J22" s="37"/>
    </row>
    <row r="23" spans="1:10" ht="15" customHeight="1">
      <c r="A23" s="116"/>
      <c r="B23" s="42" t="s">
        <v>464</v>
      </c>
      <c r="C23" s="288">
        <v>7000</v>
      </c>
      <c r="D23" s="36"/>
      <c r="E23" s="36"/>
      <c r="F23" s="36"/>
      <c r="G23" s="36"/>
      <c r="H23" s="36"/>
      <c r="I23" s="37"/>
      <c r="J23" s="37"/>
    </row>
    <row r="24" spans="1:10" ht="15" customHeight="1">
      <c r="A24" s="116"/>
      <c r="B24" s="42" t="s">
        <v>465</v>
      </c>
      <c r="C24" s="288">
        <v>7000</v>
      </c>
      <c r="D24" s="36"/>
      <c r="E24" s="36"/>
      <c r="F24" s="36"/>
      <c r="G24" s="36"/>
      <c r="H24" s="36"/>
      <c r="I24" s="37"/>
      <c r="J24" s="37"/>
    </row>
    <row r="25" spans="1:10" ht="19.5" customHeight="1">
      <c r="A25" s="11"/>
      <c r="B25" s="42" t="s">
        <v>466</v>
      </c>
      <c r="C25" s="288">
        <v>3000</v>
      </c>
      <c r="D25" s="36"/>
      <c r="E25" s="36"/>
      <c r="F25" s="36"/>
      <c r="G25" s="36"/>
      <c r="H25" s="36"/>
      <c r="I25" s="37"/>
      <c r="J25" s="37"/>
    </row>
    <row r="26" spans="1:10" ht="15">
      <c r="A26" s="116" t="s">
        <v>7</v>
      </c>
      <c r="B26" s="47" t="s">
        <v>467</v>
      </c>
      <c r="C26" s="288">
        <v>10000</v>
      </c>
      <c r="D26" s="36"/>
      <c r="E26" s="36"/>
      <c r="F26" s="36"/>
      <c r="G26" s="36"/>
      <c r="H26" s="36"/>
      <c r="I26" s="37"/>
      <c r="J26" s="37"/>
    </row>
    <row r="27" spans="1:10" ht="15" customHeight="1">
      <c r="A27" s="340" t="s">
        <v>8</v>
      </c>
      <c r="B27" s="48" t="s">
        <v>468</v>
      </c>
      <c r="C27" s="289">
        <v>62000</v>
      </c>
      <c r="D27" s="36"/>
      <c r="E27" s="36"/>
      <c r="F27" s="36"/>
      <c r="G27" s="36"/>
      <c r="H27" s="36"/>
      <c r="I27" s="37"/>
      <c r="J27" s="37"/>
    </row>
    <row r="28" spans="1:10" ht="19.5" customHeight="1">
      <c r="A28" s="291" t="s">
        <v>71</v>
      </c>
      <c r="B28" s="292" t="s">
        <v>72</v>
      </c>
      <c r="C28" s="293">
        <v>6000</v>
      </c>
      <c r="D28" s="36"/>
      <c r="E28" s="36"/>
      <c r="F28" s="36"/>
      <c r="G28" s="36"/>
      <c r="H28" s="36"/>
      <c r="I28" s="37"/>
      <c r="J28" s="37"/>
    </row>
    <row r="29" spans="1:10" s="338" customFormat="1" ht="19.5" customHeight="1">
      <c r="A29" s="278" t="s">
        <v>469</v>
      </c>
      <c r="B29" s="279" t="s">
        <v>458</v>
      </c>
      <c r="C29" s="334">
        <v>20000</v>
      </c>
      <c r="D29" s="336"/>
      <c r="E29" s="336"/>
      <c r="F29" s="336"/>
      <c r="G29" s="336"/>
      <c r="H29" s="336"/>
      <c r="I29" s="337"/>
      <c r="J29" s="337"/>
    </row>
    <row r="30" spans="1:10" s="338" customFormat="1" ht="19.5" customHeight="1">
      <c r="A30" s="284" t="s">
        <v>7</v>
      </c>
      <c r="B30" s="285" t="s">
        <v>459</v>
      </c>
      <c r="C30" s="335">
        <v>2000</v>
      </c>
      <c r="D30" s="336"/>
      <c r="E30" s="336"/>
      <c r="F30" s="336"/>
      <c r="G30" s="336"/>
      <c r="H30" s="336"/>
      <c r="I30" s="337"/>
      <c r="J30" s="337"/>
    </row>
    <row r="31" spans="1:10" s="338" customFormat="1" ht="19.5" customHeight="1">
      <c r="A31" s="284" t="s">
        <v>8</v>
      </c>
      <c r="B31" s="285" t="s">
        <v>460</v>
      </c>
      <c r="C31" s="335">
        <v>16000</v>
      </c>
      <c r="D31" s="336"/>
      <c r="E31" s="336"/>
      <c r="F31" s="336"/>
      <c r="G31" s="336"/>
      <c r="H31" s="336"/>
      <c r="I31" s="337"/>
      <c r="J31" s="337"/>
    </row>
    <row r="32" spans="1:10" ht="15">
      <c r="A32" s="36"/>
      <c r="B32" s="36"/>
      <c r="C32" s="36"/>
      <c r="D32" s="36"/>
      <c r="E32" s="36"/>
      <c r="F32" s="36"/>
      <c r="G32" s="36"/>
      <c r="H32" s="36"/>
      <c r="I32" s="37"/>
      <c r="J32" s="37"/>
    </row>
    <row r="33" spans="1:10" ht="15">
      <c r="A33" s="36"/>
      <c r="B33" s="36"/>
      <c r="C33" s="36"/>
      <c r="D33" s="36"/>
      <c r="E33" s="36"/>
      <c r="F33" s="36"/>
      <c r="G33" s="36"/>
      <c r="H33" s="36"/>
      <c r="I33" s="37"/>
      <c r="J33" s="37"/>
    </row>
    <row r="34" spans="1:10" ht="15">
      <c r="A34" s="36"/>
      <c r="B34" s="36"/>
      <c r="C34" s="36"/>
      <c r="D34" s="36"/>
      <c r="E34" s="36"/>
      <c r="F34" s="36"/>
      <c r="G34" s="36"/>
      <c r="H34" s="36"/>
      <c r="I34" s="37"/>
      <c r="J34" s="37"/>
    </row>
    <row r="35" spans="1:10" ht="15">
      <c r="A35" s="36"/>
      <c r="B35" s="36"/>
      <c r="C35" s="36"/>
      <c r="D35" s="36"/>
      <c r="E35" s="36"/>
      <c r="F35" s="36"/>
      <c r="G35" s="36"/>
      <c r="H35" s="36"/>
      <c r="I35" s="37"/>
      <c r="J35" s="37"/>
    </row>
    <row r="36" spans="1:10" ht="15">
      <c r="A36" s="36"/>
      <c r="B36" s="36"/>
      <c r="C36" s="36"/>
      <c r="D36" s="36"/>
      <c r="E36" s="36"/>
      <c r="F36" s="36"/>
      <c r="G36" s="36"/>
      <c r="H36" s="36"/>
      <c r="I36" s="37"/>
      <c r="J36" s="37"/>
    </row>
    <row r="37" spans="1:10" ht="15">
      <c r="A37" s="36"/>
      <c r="B37" s="36"/>
      <c r="C37" s="36"/>
      <c r="D37" s="36"/>
      <c r="E37" s="36"/>
      <c r="F37" s="36"/>
      <c r="G37" s="36"/>
      <c r="H37" s="36"/>
      <c r="I37" s="37"/>
      <c r="J37" s="37"/>
    </row>
    <row r="38" spans="1:10" ht="1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1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5">
      <c r="A41" s="37"/>
      <c r="B41" s="37"/>
      <c r="C41" s="37"/>
      <c r="D41" s="37"/>
      <c r="E41" s="37"/>
      <c r="F41" s="37"/>
      <c r="G41" s="37"/>
      <c r="H41" s="37"/>
      <c r="I41" s="37"/>
      <c r="J41" s="3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 do uchwały Rady Powiatu nr XIV/82/08
z dnia 14 lutego 2008r.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C18" sqref="C1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96" t="s">
        <v>455</v>
      </c>
      <c r="B1" s="396"/>
      <c r="C1" s="396"/>
      <c r="D1" s="32"/>
      <c r="E1" s="32"/>
      <c r="F1" s="32"/>
      <c r="G1" s="32"/>
      <c r="H1" s="32"/>
      <c r="I1" s="32"/>
      <c r="J1" s="32"/>
    </row>
    <row r="2" spans="1:7" ht="19.5" customHeight="1">
      <c r="A2" s="396" t="s">
        <v>63</v>
      </c>
      <c r="B2" s="396"/>
      <c r="C2" s="396"/>
      <c r="D2" s="32"/>
      <c r="E2" s="32"/>
      <c r="F2" s="32"/>
      <c r="G2" s="32"/>
    </row>
    <row r="4" ht="12.75">
      <c r="C4" s="5" t="s">
        <v>14</v>
      </c>
    </row>
    <row r="5" spans="1:10" ht="19.5" customHeight="1">
      <c r="A5" s="34" t="s">
        <v>18</v>
      </c>
      <c r="B5" s="34" t="s">
        <v>64</v>
      </c>
      <c r="C5" s="34" t="s">
        <v>74</v>
      </c>
      <c r="D5" s="36"/>
      <c r="E5" s="36"/>
      <c r="F5" s="36"/>
      <c r="G5" s="36"/>
      <c r="H5" s="36"/>
      <c r="I5" s="37"/>
      <c r="J5" s="37"/>
    </row>
    <row r="6" spans="1:10" ht="56.25" customHeight="1">
      <c r="A6" s="38" t="s">
        <v>65</v>
      </c>
      <c r="B6" s="33" t="s">
        <v>539</v>
      </c>
      <c r="C6" s="277">
        <v>99495</v>
      </c>
      <c r="D6" s="36"/>
      <c r="E6" s="36"/>
      <c r="F6" s="36"/>
      <c r="G6" s="36"/>
      <c r="H6" s="36"/>
      <c r="I6" s="37"/>
      <c r="J6" s="37"/>
    </row>
    <row r="7" spans="1:10" ht="19.5" customHeight="1">
      <c r="A7" s="38" t="s">
        <v>67</v>
      </c>
      <c r="B7" s="33" t="s">
        <v>68</v>
      </c>
      <c r="C7" s="277">
        <v>150000</v>
      </c>
      <c r="D7" s="36"/>
      <c r="E7" s="36"/>
      <c r="F7" s="36"/>
      <c r="G7" s="36"/>
      <c r="H7" s="36"/>
      <c r="I7" s="37"/>
      <c r="J7" s="37"/>
    </row>
    <row r="8" spans="1:10" ht="19.5" customHeight="1">
      <c r="A8" s="39" t="s">
        <v>6</v>
      </c>
      <c r="B8" s="444" t="s">
        <v>470</v>
      </c>
      <c r="C8" s="39"/>
      <c r="D8" s="36"/>
      <c r="E8" s="36"/>
      <c r="F8" s="36"/>
      <c r="G8" s="36"/>
      <c r="H8" s="36"/>
      <c r="I8" s="37"/>
      <c r="J8" s="37"/>
    </row>
    <row r="9" spans="1:10" ht="19.5" customHeight="1">
      <c r="A9" s="41" t="s">
        <v>7</v>
      </c>
      <c r="B9" s="445"/>
      <c r="C9" s="288">
        <v>150000</v>
      </c>
      <c r="D9" s="36"/>
      <c r="E9" s="36"/>
      <c r="F9" s="36"/>
      <c r="G9" s="36"/>
      <c r="H9" s="36"/>
      <c r="I9" s="37"/>
      <c r="J9" s="37"/>
    </row>
    <row r="10" spans="1:10" ht="30" customHeight="1">
      <c r="A10" s="43" t="s">
        <v>8</v>
      </c>
      <c r="B10" s="446"/>
      <c r="C10" s="43"/>
      <c r="D10" s="36"/>
      <c r="E10" s="36"/>
      <c r="F10" s="36"/>
      <c r="G10" s="36"/>
      <c r="H10" s="36"/>
      <c r="I10" s="37"/>
      <c r="J10" s="37"/>
    </row>
    <row r="11" spans="1:10" ht="19.5" customHeight="1">
      <c r="A11" s="38" t="s">
        <v>69</v>
      </c>
      <c r="B11" s="33" t="s">
        <v>70</v>
      </c>
      <c r="C11" s="277">
        <v>249495</v>
      </c>
      <c r="D11" s="36"/>
      <c r="E11" s="36"/>
      <c r="F11" s="36"/>
      <c r="G11" s="36"/>
      <c r="H11" s="36"/>
      <c r="I11" s="37"/>
      <c r="J11" s="37"/>
    </row>
    <row r="12" spans="1:10" ht="19.5" customHeight="1">
      <c r="A12" s="45" t="s">
        <v>6</v>
      </c>
      <c r="B12" s="46" t="s">
        <v>11</v>
      </c>
      <c r="C12" s="290">
        <v>249495</v>
      </c>
      <c r="D12" s="36"/>
      <c r="E12" s="36"/>
      <c r="F12" s="36"/>
      <c r="G12" s="36"/>
      <c r="H12" s="36"/>
      <c r="I12" s="37"/>
      <c r="J12" s="37"/>
    </row>
    <row r="13" spans="1:10" ht="15" customHeight="1">
      <c r="A13" s="41"/>
      <c r="B13" s="42" t="s">
        <v>471</v>
      </c>
      <c r="C13" s="41"/>
      <c r="D13" s="36"/>
      <c r="E13" s="36"/>
      <c r="F13" s="36"/>
      <c r="G13" s="36"/>
      <c r="H13" s="36"/>
      <c r="I13" s="37"/>
      <c r="J13" s="37"/>
    </row>
    <row r="14" spans="1:10" ht="36.75" customHeight="1">
      <c r="A14" s="41" t="s">
        <v>540</v>
      </c>
      <c r="B14" s="47" t="s">
        <v>538</v>
      </c>
      <c r="C14" s="288">
        <v>26500</v>
      </c>
      <c r="D14" s="36"/>
      <c r="E14" s="36"/>
      <c r="F14" s="36"/>
      <c r="G14" s="36"/>
      <c r="H14" s="36"/>
      <c r="I14" s="37"/>
      <c r="J14" s="37"/>
    </row>
    <row r="15" spans="1:10" ht="25.5" customHeight="1">
      <c r="A15" s="41" t="s">
        <v>541</v>
      </c>
      <c r="B15" s="47" t="s">
        <v>542</v>
      </c>
      <c r="C15" s="288">
        <v>87000</v>
      </c>
      <c r="D15" s="36"/>
      <c r="E15" s="36"/>
      <c r="F15" s="36"/>
      <c r="G15" s="36"/>
      <c r="H15" s="36"/>
      <c r="I15" s="37"/>
      <c r="J15" s="37"/>
    </row>
    <row r="16" spans="1:10" ht="30.75" customHeight="1">
      <c r="A16" s="41" t="s">
        <v>543</v>
      </c>
      <c r="B16" s="47" t="s">
        <v>544</v>
      </c>
      <c r="C16" s="288">
        <v>85995</v>
      </c>
      <c r="D16" s="36"/>
      <c r="E16" s="36"/>
      <c r="F16" s="36"/>
      <c r="G16" s="36"/>
      <c r="H16" s="36"/>
      <c r="I16" s="37"/>
      <c r="J16" s="37"/>
    </row>
    <row r="17" spans="1:10" ht="32.25" customHeight="1">
      <c r="A17" s="41" t="s">
        <v>545</v>
      </c>
      <c r="B17" s="47" t="s">
        <v>546</v>
      </c>
      <c r="C17" s="288">
        <v>50000</v>
      </c>
      <c r="D17" s="36"/>
      <c r="E17" s="36"/>
      <c r="F17" s="36"/>
      <c r="G17" s="36"/>
      <c r="H17" s="36"/>
      <c r="I17" s="37"/>
      <c r="J17" s="37"/>
    </row>
    <row r="18" spans="1:10" ht="19.5" customHeight="1">
      <c r="A18" s="41" t="s">
        <v>7</v>
      </c>
      <c r="B18" s="42" t="s">
        <v>12</v>
      </c>
      <c r="C18" s="41">
        <v>0</v>
      </c>
      <c r="D18" s="36"/>
      <c r="E18" s="36"/>
      <c r="F18" s="36"/>
      <c r="G18" s="36"/>
      <c r="H18" s="36"/>
      <c r="I18" s="37"/>
      <c r="J18" s="37"/>
    </row>
    <row r="19" spans="1:10" ht="15">
      <c r="A19" s="41"/>
      <c r="B19" s="47"/>
      <c r="C19" s="41"/>
      <c r="D19" s="36"/>
      <c r="E19" s="36"/>
      <c r="F19" s="36"/>
      <c r="G19" s="36"/>
      <c r="H19" s="36"/>
      <c r="I19" s="37"/>
      <c r="J19" s="37"/>
    </row>
    <row r="20" spans="1:10" ht="15" customHeight="1">
      <c r="A20" s="43"/>
      <c r="B20" s="48"/>
      <c r="C20" s="43"/>
      <c r="D20" s="36"/>
      <c r="E20" s="36"/>
      <c r="F20" s="36"/>
      <c r="G20" s="36"/>
      <c r="H20" s="36"/>
      <c r="I20" s="37"/>
      <c r="J20" s="37"/>
    </row>
    <row r="21" spans="1:10" ht="19.5" customHeight="1">
      <c r="A21" s="38" t="s">
        <v>71</v>
      </c>
      <c r="B21" s="33" t="s">
        <v>72</v>
      </c>
      <c r="C21" s="38">
        <v>0</v>
      </c>
      <c r="D21" s="36"/>
      <c r="E21" s="36"/>
      <c r="F21" s="36"/>
      <c r="G21" s="36"/>
      <c r="H21" s="36"/>
      <c r="I21" s="37"/>
      <c r="J21" s="37"/>
    </row>
    <row r="22" spans="1:10" ht="15">
      <c r="A22" s="36"/>
      <c r="B22" s="36"/>
      <c r="C22" s="36"/>
      <c r="D22" s="36"/>
      <c r="E22" s="36"/>
      <c r="F22" s="36"/>
      <c r="G22" s="36"/>
      <c r="H22" s="36"/>
      <c r="I22" s="37"/>
      <c r="J22" s="37"/>
    </row>
    <row r="23" spans="1:10" ht="15">
      <c r="A23" s="36"/>
      <c r="B23" s="36"/>
      <c r="C23" s="36"/>
      <c r="D23" s="36"/>
      <c r="E23" s="36"/>
      <c r="F23" s="36"/>
      <c r="G23" s="36"/>
      <c r="H23" s="36"/>
      <c r="I23" s="37"/>
      <c r="J23" s="37"/>
    </row>
    <row r="24" spans="1:10" ht="15">
      <c r="A24" s="36"/>
      <c r="B24" s="36"/>
      <c r="C24" s="36"/>
      <c r="D24" s="36"/>
      <c r="E24" s="36"/>
      <c r="F24" s="36"/>
      <c r="G24" s="36"/>
      <c r="H24" s="36"/>
      <c r="I24" s="37"/>
      <c r="J24" s="37"/>
    </row>
    <row r="25" spans="1:10" ht="15">
      <c r="A25" s="36"/>
      <c r="B25" s="36"/>
      <c r="C25" s="36"/>
      <c r="D25" s="36"/>
      <c r="E25" s="36"/>
      <c r="F25" s="36"/>
      <c r="G25" s="36"/>
      <c r="H25" s="36"/>
      <c r="I25" s="37"/>
      <c r="J25" s="37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7"/>
    </row>
    <row r="27" spans="1:10" ht="15">
      <c r="A27" s="36"/>
      <c r="B27" s="36"/>
      <c r="C27" s="36"/>
      <c r="D27" s="36"/>
      <c r="E27" s="36"/>
      <c r="F27" s="36"/>
      <c r="G27" s="36"/>
      <c r="H27" s="36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">
      <c r="A31" s="37"/>
      <c r="B31" s="37"/>
      <c r="C31" s="37"/>
      <c r="D31" s="37"/>
      <c r="E31" s="37"/>
      <c r="F31" s="37"/>
      <c r="G31" s="37"/>
      <c r="H31" s="37"/>
      <c r="I31" s="37"/>
      <c r="J31" s="37"/>
    </row>
  </sheetData>
  <mergeCells count="3">
    <mergeCell ref="A1:C1"/>
    <mergeCell ref="A2:C2"/>
    <mergeCell ref="B8:B1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XIV/82/08
z dnia 14 lutego 2008r.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showZeros="0" tabSelected="1" workbookViewId="0" topLeftCell="B76">
      <selection activeCell="C2" sqref="A2:IV2"/>
    </sheetView>
  </sheetViews>
  <sheetFormatPr defaultColWidth="9.00390625" defaultRowHeight="12.75"/>
  <cols>
    <col min="1" max="1" width="4.00390625" style="110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4.875" style="0" customWidth="1"/>
    <col min="6" max="6" width="11.625" style="0" customWidth="1"/>
    <col min="7" max="7" width="11.875" style="0" customWidth="1"/>
    <col min="8" max="8" width="12.875" style="0" customWidth="1"/>
    <col min="9" max="9" width="11.625" style="0" customWidth="1"/>
    <col min="10" max="10" width="12.25390625" style="0" customWidth="1"/>
    <col min="11" max="11" width="12.375" style="0" customWidth="1"/>
    <col min="12" max="12" width="13.00390625" style="0" customWidth="1"/>
  </cols>
  <sheetData>
    <row r="1" spans="1:12" ht="12.75" customHeight="1">
      <c r="A1" s="449" t="s">
        <v>86</v>
      </c>
      <c r="B1" s="449" t="s">
        <v>64</v>
      </c>
      <c r="C1" s="450"/>
      <c r="D1" s="451"/>
      <c r="E1" s="452" t="s">
        <v>131</v>
      </c>
      <c r="F1" s="450"/>
      <c r="G1" s="450"/>
      <c r="H1" s="450"/>
      <c r="I1" s="451"/>
      <c r="J1" s="107"/>
      <c r="K1" s="107"/>
      <c r="L1" s="107"/>
    </row>
    <row r="2" spans="1:12" s="30" customFormat="1" ht="14.25">
      <c r="A2" s="449"/>
      <c r="B2" s="449"/>
      <c r="C2" s="341" t="s">
        <v>132</v>
      </c>
      <c r="D2" s="341" t="s">
        <v>133</v>
      </c>
      <c r="E2" s="341" t="s">
        <v>134</v>
      </c>
      <c r="F2" s="341" t="s">
        <v>135</v>
      </c>
      <c r="G2" s="341" t="s">
        <v>17</v>
      </c>
      <c r="H2" s="341" t="s">
        <v>57</v>
      </c>
      <c r="I2" s="341" t="s">
        <v>556</v>
      </c>
      <c r="J2" s="88" t="s">
        <v>473</v>
      </c>
      <c r="K2" s="88">
        <v>2013</v>
      </c>
      <c r="L2" s="88">
        <v>2014</v>
      </c>
    </row>
    <row r="3" spans="1:12" ht="12.75">
      <c r="A3" s="87">
        <v>1</v>
      </c>
      <c r="B3" s="87">
        <v>2</v>
      </c>
      <c r="C3" s="87">
        <v>4</v>
      </c>
      <c r="D3" s="87">
        <v>5</v>
      </c>
      <c r="E3" s="87">
        <v>6</v>
      </c>
      <c r="F3" s="87">
        <v>7</v>
      </c>
      <c r="G3" s="87">
        <v>8</v>
      </c>
      <c r="H3" s="87">
        <v>9</v>
      </c>
      <c r="I3" s="87">
        <v>10</v>
      </c>
      <c r="J3" s="107"/>
      <c r="K3" s="107"/>
      <c r="L3" s="107"/>
    </row>
    <row r="4" spans="1:12" s="30" customFormat="1" ht="12.75">
      <c r="A4" s="88">
        <v>1</v>
      </c>
      <c r="B4" s="89" t="s">
        <v>136</v>
      </c>
      <c r="C4" s="90">
        <v>23580226</v>
      </c>
      <c r="D4" s="91">
        <v>26959938</v>
      </c>
      <c r="E4" s="91">
        <f>(E6+E11)</f>
        <v>29886454</v>
      </c>
      <c r="F4" s="90">
        <f>(F6+F11)</f>
        <v>32827168</v>
      </c>
      <c r="G4" s="90">
        <f>(G6+G11)</f>
        <v>31234090</v>
      </c>
      <c r="H4" s="90">
        <f>H6+H11</f>
        <v>34912080</v>
      </c>
      <c r="I4" s="90">
        <f>I6+I11</f>
        <v>30277000</v>
      </c>
      <c r="J4" s="90">
        <f>(J6+J11)</f>
        <v>31306000</v>
      </c>
      <c r="K4" s="332">
        <f>(K6+K11)</f>
        <v>32700000</v>
      </c>
      <c r="L4" s="332">
        <v>33500000</v>
      </c>
    </row>
    <row r="5" spans="1:12" ht="12.75">
      <c r="A5" s="92"/>
      <c r="B5" s="93" t="s">
        <v>137</v>
      </c>
      <c r="C5" s="94"/>
      <c r="D5" s="95"/>
      <c r="E5" s="95"/>
      <c r="F5" s="94"/>
      <c r="G5" s="94"/>
      <c r="H5" s="94"/>
      <c r="I5" s="94"/>
      <c r="J5" s="107"/>
      <c r="K5" s="329"/>
      <c r="L5" s="329"/>
    </row>
    <row r="6" spans="1:12" s="100" customFormat="1" ht="12.75">
      <c r="A6" s="96">
        <v>2</v>
      </c>
      <c r="B6" s="97" t="s">
        <v>138</v>
      </c>
      <c r="C6" s="98">
        <f>SUM(C8:C10)</f>
        <v>23008570</v>
      </c>
      <c r="D6" s="99">
        <v>23765946</v>
      </c>
      <c r="E6" s="99">
        <f aca="true" t="shared" si="0" ref="E6:K6">(E8+E9+E10)</f>
        <v>25394430</v>
      </c>
      <c r="F6" s="98">
        <f t="shared" si="0"/>
        <v>26239076</v>
      </c>
      <c r="G6" s="98">
        <f t="shared" si="0"/>
        <v>27662000</v>
      </c>
      <c r="H6" s="98">
        <f t="shared" si="0"/>
        <v>28840000</v>
      </c>
      <c r="I6" s="98">
        <f t="shared" si="0"/>
        <v>30277000</v>
      </c>
      <c r="J6" s="98">
        <f t="shared" si="0"/>
        <v>31306000</v>
      </c>
      <c r="K6" s="330">
        <f t="shared" si="0"/>
        <v>32700000</v>
      </c>
      <c r="L6" s="330">
        <v>33500000</v>
      </c>
    </row>
    <row r="7" spans="1:12" ht="12.75">
      <c r="A7" s="92"/>
      <c r="B7" s="93" t="s">
        <v>137</v>
      </c>
      <c r="C7" s="94"/>
      <c r="D7" s="95"/>
      <c r="E7" s="95"/>
      <c r="F7" s="94"/>
      <c r="G7" s="94"/>
      <c r="H7" s="102"/>
      <c r="I7" s="94"/>
      <c r="J7" s="107"/>
      <c r="K7" s="329"/>
      <c r="L7" s="329"/>
    </row>
    <row r="8" spans="1:12" ht="14.25">
      <c r="A8" s="92">
        <v>3</v>
      </c>
      <c r="B8" s="101" t="s">
        <v>187</v>
      </c>
      <c r="C8" s="102">
        <v>4680357</v>
      </c>
      <c r="D8" s="103">
        <v>7136622</v>
      </c>
      <c r="E8" s="103">
        <v>6027455</v>
      </c>
      <c r="F8" s="102">
        <v>6050527</v>
      </c>
      <c r="G8" s="102">
        <v>6363300</v>
      </c>
      <c r="H8" s="339">
        <v>6581500</v>
      </c>
      <c r="I8" s="102">
        <v>7005540</v>
      </c>
      <c r="J8" s="94">
        <v>7266400</v>
      </c>
      <c r="K8" s="333">
        <v>7600000</v>
      </c>
      <c r="L8" s="333">
        <v>7900000</v>
      </c>
    </row>
    <row r="9" spans="1:12" ht="12.75">
      <c r="A9" s="92">
        <v>4</v>
      </c>
      <c r="B9" s="101" t="s">
        <v>139</v>
      </c>
      <c r="C9" s="102">
        <v>12151478</v>
      </c>
      <c r="D9" s="103">
        <v>12116119</v>
      </c>
      <c r="E9" s="103">
        <v>13684643</v>
      </c>
      <c r="F9" s="102">
        <v>14234867</v>
      </c>
      <c r="G9" s="102">
        <v>15047340</v>
      </c>
      <c r="H9" s="102">
        <v>15694560</v>
      </c>
      <c r="I9" s="102">
        <v>16379260</v>
      </c>
      <c r="J9" s="94">
        <v>17002800</v>
      </c>
      <c r="K9" s="333">
        <v>17600000</v>
      </c>
      <c r="L9" s="333">
        <v>17900000</v>
      </c>
    </row>
    <row r="10" spans="1:12" ht="12.75">
      <c r="A10" s="92">
        <v>5</v>
      </c>
      <c r="B10" s="101" t="s">
        <v>140</v>
      </c>
      <c r="C10" s="102">
        <v>6176735</v>
      </c>
      <c r="D10" s="103">
        <v>4513197</v>
      </c>
      <c r="E10" s="103">
        <v>5682332</v>
      </c>
      <c r="F10" s="102">
        <v>5953682</v>
      </c>
      <c r="G10" s="102">
        <v>6251360</v>
      </c>
      <c r="H10" s="102">
        <v>6563940</v>
      </c>
      <c r="I10" s="102">
        <v>6892200</v>
      </c>
      <c r="J10" s="94">
        <v>7036800</v>
      </c>
      <c r="K10" s="333">
        <v>7500000</v>
      </c>
      <c r="L10" s="333">
        <v>7700000</v>
      </c>
    </row>
    <row r="11" spans="1:12" s="100" customFormat="1" ht="12.75">
      <c r="A11" s="96">
        <v>6</v>
      </c>
      <c r="B11" s="97" t="s">
        <v>141</v>
      </c>
      <c r="C11" s="104">
        <v>1063448</v>
      </c>
      <c r="D11" s="104">
        <v>3193992</v>
      </c>
      <c r="E11" s="104">
        <f>(E13+E14)</f>
        <v>4492024</v>
      </c>
      <c r="F11" s="104">
        <v>6588092</v>
      </c>
      <c r="G11" s="104">
        <v>3572090</v>
      </c>
      <c r="H11" s="104">
        <v>6072080</v>
      </c>
      <c r="I11" s="104"/>
      <c r="J11" s="306">
        <v>0</v>
      </c>
      <c r="K11" s="331">
        <v>0</v>
      </c>
      <c r="L11" s="331"/>
    </row>
    <row r="12" spans="1:12" ht="12.75">
      <c r="A12" s="92"/>
      <c r="B12" s="93" t="s">
        <v>142</v>
      </c>
      <c r="C12" s="102"/>
      <c r="D12" s="103"/>
      <c r="E12" s="103"/>
      <c r="F12" s="102"/>
      <c r="G12" s="102"/>
      <c r="H12" s="102"/>
      <c r="I12" s="102"/>
      <c r="J12" s="107"/>
      <c r="K12" s="329"/>
      <c r="L12" s="329"/>
    </row>
    <row r="13" spans="1:12" ht="12.75">
      <c r="A13" s="92">
        <v>7</v>
      </c>
      <c r="B13" s="101" t="s">
        <v>143</v>
      </c>
      <c r="C13" s="102"/>
      <c r="D13" s="103"/>
      <c r="E13" s="103">
        <v>82482</v>
      </c>
      <c r="F13" s="102"/>
      <c r="G13" s="102"/>
      <c r="H13" s="102"/>
      <c r="I13" s="102"/>
      <c r="J13" s="107"/>
      <c r="K13" s="329"/>
      <c r="L13" s="329"/>
    </row>
    <row r="14" spans="1:12" ht="12.75">
      <c r="A14" s="92">
        <v>8</v>
      </c>
      <c r="B14" s="101" t="s">
        <v>144</v>
      </c>
      <c r="C14" s="102">
        <v>1063448</v>
      </c>
      <c r="D14" s="103">
        <v>3193992</v>
      </c>
      <c r="E14" s="103">
        <v>4409542</v>
      </c>
      <c r="F14" s="102">
        <v>6588092</v>
      </c>
      <c r="G14" s="102">
        <v>3572090</v>
      </c>
      <c r="H14" s="102">
        <v>6072080</v>
      </c>
      <c r="I14" s="102"/>
      <c r="J14" s="107"/>
      <c r="K14" s="329"/>
      <c r="L14" s="329"/>
    </row>
    <row r="15" spans="1:12" s="30" customFormat="1" ht="12.75">
      <c r="A15" s="88">
        <v>9</v>
      </c>
      <c r="B15" s="89" t="s">
        <v>145</v>
      </c>
      <c r="C15" s="90">
        <v>24588318</v>
      </c>
      <c r="D15" s="91">
        <v>27595765</v>
      </c>
      <c r="E15" s="91">
        <v>29864966</v>
      </c>
      <c r="F15" s="90">
        <f>(F17+F21)</f>
        <v>35324857</v>
      </c>
      <c r="G15" s="90">
        <f>(G17+G21)</f>
        <v>31945187</v>
      </c>
      <c r="H15" s="90">
        <f>(H17+H21)</f>
        <v>35204080</v>
      </c>
      <c r="I15" s="90">
        <f>(I17+I21)</f>
        <v>28953000</v>
      </c>
      <c r="J15" s="90">
        <f>(J17+J21)</f>
        <v>29983011</v>
      </c>
      <c r="K15" s="332">
        <f>K17+K21</f>
        <v>31400000</v>
      </c>
      <c r="L15" s="332">
        <f>(L17+L21)</f>
        <v>32300000</v>
      </c>
    </row>
    <row r="16" spans="1:12" ht="12.75">
      <c r="A16" s="92"/>
      <c r="B16" s="93" t="s">
        <v>137</v>
      </c>
      <c r="C16" s="94"/>
      <c r="D16" s="95"/>
      <c r="E16" s="95"/>
      <c r="F16" s="94"/>
      <c r="G16" s="94"/>
      <c r="H16" s="94"/>
      <c r="I16" s="94"/>
      <c r="J16" s="107"/>
      <c r="K16" s="329"/>
      <c r="L16" s="329"/>
    </row>
    <row r="17" spans="1:12" s="100" customFormat="1" ht="12.75">
      <c r="A17" s="96">
        <v>10</v>
      </c>
      <c r="B17" s="97" t="s">
        <v>146</v>
      </c>
      <c r="C17" s="104">
        <v>20824278</v>
      </c>
      <c r="D17" s="105">
        <v>21837647</v>
      </c>
      <c r="E17" s="105">
        <v>23666434</v>
      </c>
      <c r="F17" s="104">
        <v>26672481</v>
      </c>
      <c r="G17" s="104">
        <v>26445187</v>
      </c>
      <c r="H17" s="104">
        <v>27004080</v>
      </c>
      <c r="I17" s="104">
        <v>28134608</v>
      </c>
      <c r="J17" s="98">
        <v>29086837</v>
      </c>
      <c r="K17" s="330">
        <v>30600000</v>
      </c>
      <c r="L17" s="330">
        <v>31500000</v>
      </c>
    </row>
    <row r="18" spans="1:12" ht="12.75">
      <c r="A18" s="92"/>
      <c r="B18" s="93" t="s">
        <v>142</v>
      </c>
      <c r="C18" s="102"/>
      <c r="D18" s="103"/>
      <c r="E18" s="103"/>
      <c r="F18" s="102"/>
      <c r="G18" s="102"/>
      <c r="H18" s="102"/>
      <c r="I18" s="102"/>
      <c r="J18" s="107"/>
      <c r="K18" s="329"/>
      <c r="L18" s="329"/>
    </row>
    <row r="19" spans="1:12" ht="12.75">
      <c r="A19" s="92">
        <v>11</v>
      </c>
      <c r="B19" s="101" t="s">
        <v>147</v>
      </c>
      <c r="C19" s="102">
        <v>4887</v>
      </c>
      <c r="D19" s="103">
        <v>15142</v>
      </c>
      <c r="E19" s="103">
        <v>39127</v>
      </c>
      <c r="F19" s="102">
        <v>110000</v>
      </c>
      <c r="G19" s="102">
        <v>173300</v>
      </c>
      <c r="H19" s="102">
        <v>153500</v>
      </c>
      <c r="I19" s="102">
        <v>136000</v>
      </c>
      <c r="J19" s="94">
        <v>99000</v>
      </c>
      <c r="K19" s="333">
        <v>80000</v>
      </c>
      <c r="L19" s="333">
        <v>40000</v>
      </c>
    </row>
    <row r="20" spans="1:12" ht="12.75">
      <c r="A20" s="92">
        <v>12</v>
      </c>
      <c r="B20" s="101" t="s">
        <v>148</v>
      </c>
      <c r="C20" s="102"/>
      <c r="D20" s="103"/>
      <c r="E20" s="103"/>
      <c r="F20" s="102">
        <v>861958</v>
      </c>
      <c r="G20" s="102">
        <v>1103714</v>
      </c>
      <c r="H20" s="102">
        <v>1099521</v>
      </c>
      <c r="I20" s="102">
        <v>1045722</v>
      </c>
      <c r="J20" s="94">
        <v>338780</v>
      </c>
      <c r="K20" s="329"/>
      <c r="L20" s="329"/>
    </row>
    <row r="21" spans="1:12" s="100" customFormat="1" ht="12.75">
      <c r="A21" s="96">
        <v>13</v>
      </c>
      <c r="B21" s="97" t="s">
        <v>149</v>
      </c>
      <c r="C21" s="104">
        <v>3764040</v>
      </c>
      <c r="D21" s="105">
        <v>6758118</v>
      </c>
      <c r="E21" s="105">
        <v>6198532</v>
      </c>
      <c r="F21" s="104">
        <v>8652376</v>
      </c>
      <c r="G21" s="104">
        <v>5500000</v>
      </c>
      <c r="H21" s="104">
        <v>8200000</v>
      </c>
      <c r="I21" s="104">
        <v>818392</v>
      </c>
      <c r="J21" s="98">
        <v>896174</v>
      </c>
      <c r="K21" s="330">
        <v>800000</v>
      </c>
      <c r="L21" s="330">
        <v>800000</v>
      </c>
    </row>
    <row r="22" spans="1:12" ht="12.75">
      <c r="A22" s="92">
        <v>14</v>
      </c>
      <c r="B22" s="106" t="s">
        <v>150</v>
      </c>
      <c r="C22" s="94">
        <f aca="true" t="shared" si="1" ref="C22:J22">C4-C15</f>
        <v>-1008092</v>
      </c>
      <c r="D22" s="95">
        <f t="shared" si="1"/>
        <v>-635827</v>
      </c>
      <c r="E22" s="95">
        <f t="shared" si="1"/>
        <v>21488</v>
      </c>
      <c r="F22" s="94">
        <f t="shared" si="1"/>
        <v>-2497689</v>
      </c>
      <c r="G22" s="94">
        <f t="shared" si="1"/>
        <v>-711097</v>
      </c>
      <c r="H22" s="94">
        <f t="shared" si="1"/>
        <v>-292000</v>
      </c>
      <c r="I22" s="94">
        <f t="shared" si="1"/>
        <v>1324000</v>
      </c>
      <c r="J22" s="94">
        <f t="shared" si="1"/>
        <v>1322989</v>
      </c>
      <c r="K22" s="333">
        <v>1100000</v>
      </c>
      <c r="L22" s="333">
        <v>1200000</v>
      </c>
    </row>
    <row r="23" spans="1:12" ht="12.75">
      <c r="A23" s="92">
        <v>15</v>
      </c>
      <c r="B23" s="106" t="s">
        <v>151</v>
      </c>
      <c r="C23" s="94">
        <f aca="true" t="shared" si="2" ref="C23:I23">C24-C41</f>
        <v>1684951</v>
      </c>
      <c r="D23" s="95">
        <f t="shared" si="2"/>
        <v>1413060</v>
      </c>
      <c r="E23" s="95">
        <f t="shared" si="2"/>
        <v>325282</v>
      </c>
      <c r="F23" s="94">
        <f>(F24-F41)</f>
        <v>2497689</v>
      </c>
      <c r="G23" s="94">
        <f>(G24-G41)</f>
        <v>711097</v>
      </c>
      <c r="H23" s="94">
        <f t="shared" si="2"/>
        <v>292000</v>
      </c>
      <c r="I23" s="94">
        <f t="shared" si="2"/>
        <v>-1334000</v>
      </c>
      <c r="J23" s="94">
        <f>J24-J41</f>
        <v>-1322989</v>
      </c>
      <c r="K23" s="333">
        <v>-1300000</v>
      </c>
      <c r="L23" s="333">
        <v>-1200000</v>
      </c>
    </row>
    <row r="24" spans="1:12" ht="14.25">
      <c r="A24" s="92">
        <v>16</v>
      </c>
      <c r="B24" s="106" t="s">
        <v>188</v>
      </c>
      <c r="C24" s="94">
        <v>1684951</v>
      </c>
      <c r="D24" s="95">
        <f aca="true" t="shared" si="3" ref="D24:J24">D27+D30+D31+D32+D35+D38+D39+D40</f>
        <v>2739624</v>
      </c>
      <c r="E24" s="95">
        <v>2071661</v>
      </c>
      <c r="F24" s="94">
        <f t="shared" si="3"/>
        <v>3022989</v>
      </c>
      <c r="G24" s="94">
        <v>2000000</v>
      </c>
      <c r="H24" s="94">
        <f>H27+I25+H30+H31+H32+H35+H38+H39+H40</f>
        <v>1600000</v>
      </c>
      <c r="I24" s="94">
        <f t="shared" si="3"/>
        <v>0</v>
      </c>
      <c r="J24" s="94">
        <f t="shared" si="3"/>
        <v>0</v>
      </c>
      <c r="K24" s="329"/>
      <c r="L24" s="329"/>
    </row>
    <row r="25" spans="1:12" ht="12.75">
      <c r="A25" s="92"/>
      <c r="B25" s="93" t="s">
        <v>137</v>
      </c>
      <c r="C25" s="94"/>
      <c r="D25" s="95"/>
      <c r="E25" s="95"/>
      <c r="F25" s="94"/>
      <c r="G25" s="94"/>
      <c r="H25" s="94"/>
      <c r="I25" s="94"/>
      <c r="J25" s="107"/>
      <c r="K25" s="329"/>
      <c r="L25" s="329"/>
    </row>
    <row r="26" spans="1:12" ht="12.75">
      <c r="A26" s="92"/>
      <c r="B26" s="93"/>
      <c r="C26" s="94"/>
      <c r="D26" s="95"/>
      <c r="E26" s="95"/>
      <c r="F26" s="94"/>
      <c r="G26" s="94"/>
      <c r="H26" s="94"/>
      <c r="I26" s="94"/>
      <c r="J26" s="107"/>
      <c r="K26" s="107"/>
      <c r="L26" s="107"/>
    </row>
    <row r="27" spans="1:12" ht="12.75" customHeight="1">
      <c r="A27" s="92">
        <v>17</v>
      </c>
      <c r="B27" s="93" t="s">
        <v>152</v>
      </c>
      <c r="C27" s="102">
        <v>1366380</v>
      </c>
      <c r="D27" s="103">
        <v>2062766</v>
      </c>
      <c r="E27" s="103">
        <v>1300000</v>
      </c>
      <c r="F27" s="102">
        <v>3022989</v>
      </c>
      <c r="G27" s="102">
        <v>2000000</v>
      </c>
      <c r="H27" s="102">
        <v>1600000</v>
      </c>
      <c r="I27" s="102"/>
      <c r="J27" s="107"/>
      <c r="K27" s="94"/>
      <c r="L27" s="94"/>
    </row>
    <row r="28" spans="1:12" ht="12.75" customHeight="1">
      <c r="A28" s="92"/>
      <c r="B28" s="93" t="s">
        <v>5</v>
      </c>
      <c r="C28" s="102"/>
      <c r="D28" s="103"/>
      <c r="E28" s="103"/>
      <c r="F28" s="102"/>
      <c r="G28" s="102"/>
      <c r="H28" s="102"/>
      <c r="I28" s="102"/>
      <c r="J28" s="107"/>
      <c r="K28" s="107"/>
      <c r="L28" s="107"/>
    </row>
    <row r="29" spans="1:12" ht="43.5" customHeight="1">
      <c r="A29" s="92">
        <v>18</v>
      </c>
      <c r="B29" s="93" t="s">
        <v>153</v>
      </c>
      <c r="C29" s="102">
        <v>1366380</v>
      </c>
      <c r="D29" s="103">
        <v>1668463</v>
      </c>
      <c r="E29" s="103">
        <v>0</v>
      </c>
      <c r="F29" s="102"/>
      <c r="G29" s="102"/>
      <c r="H29" s="102"/>
      <c r="I29" s="102"/>
      <c r="J29" s="107"/>
      <c r="K29" s="107"/>
      <c r="L29" s="107"/>
    </row>
    <row r="30" spans="1:12" ht="12.75">
      <c r="A30" s="92">
        <v>19</v>
      </c>
      <c r="B30" s="93" t="s">
        <v>154</v>
      </c>
      <c r="C30" s="102"/>
      <c r="D30" s="103"/>
      <c r="E30" s="103"/>
      <c r="F30" s="102"/>
      <c r="G30" s="102"/>
      <c r="H30" s="102"/>
      <c r="I30" s="102"/>
      <c r="J30" s="107"/>
      <c r="K30" s="107"/>
      <c r="L30" s="107"/>
    </row>
    <row r="31" spans="1:12" ht="12.75">
      <c r="A31" s="92">
        <v>20</v>
      </c>
      <c r="B31" s="93" t="s">
        <v>155</v>
      </c>
      <c r="C31" s="102">
        <v>318571</v>
      </c>
      <c r="D31" s="103"/>
      <c r="E31" s="103"/>
      <c r="F31" s="102"/>
      <c r="G31" s="102"/>
      <c r="H31" s="102"/>
      <c r="I31" s="102"/>
      <c r="J31" s="107"/>
      <c r="K31" s="107"/>
      <c r="L31" s="107"/>
    </row>
    <row r="32" spans="1:12" ht="12.75">
      <c r="A32" s="92">
        <v>21</v>
      </c>
      <c r="B32" s="93" t="s">
        <v>156</v>
      </c>
      <c r="C32" s="102"/>
      <c r="D32" s="103"/>
      <c r="E32" s="103"/>
      <c r="F32" s="102"/>
      <c r="G32" s="102"/>
      <c r="H32" s="102"/>
      <c r="I32" s="102"/>
      <c r="J32" s="107"/>
      <c r="K32" s="107"/>
      <c r="L32" s="107"/>
    </row>
    <row r="33" spans="1:12" ht="12.75">
      <c r="A33" s="92"/>
      <c r="B33" s="93" t="s">
        <v>5</v>
      </c>
      <c r="C33" s="102"/>
      <c r="D33" s="103"/>
      <c r="E33" s="103"/>
      <c r="F33" s="102"/>
      <c r="G33" s="102"/>
      <c r="H33" s="102"/>
      <c r="I33" s="102"/>
      <c r="J33" s="107"/>
      <c r="K33" s="107"/>
      <c r="L33" s="107"/>
    </row>
    <row r="34" spans="1:12" ht="40.5" customHeight="1">
      <c r="A34" s="92">
        <v>22</v>
      </c>
      <c r="B34" s="93" t="s">
        <v>153</v>
      </c>
      <c r="C34" s="102"/>
      <c r="D34" s="103"/>
      <c r="E34" s="103"/>
      <c r="F34" s="102"/>
      <c r="G34" s="102"/>
      <c r="H34" s="102"/>
      <c r="I34" s="102"/>
      <c r="J34" s="107"/>
      <c r="K34" s="107"/>
      <c r="L34" s="107"/>
    </row>
    <row r="35" spans="1:12" ht="25.5">
      <c r="A35" s="92">
        <v>23</v>
      </c>
      <c r="B35" s="93" t="s">
        <v>157</v>
      </c>
      <c r="C35" s="102"/>
      <c r="D35" s="103"/>
      <c r="E35" s="103"/>
      <c r="F35" s="102"/>
      <c r="G35" s="102"/>
      <c r="H35" s="102"/>
      <c r="I35" s="102"/>
      <c r="J35" s="107"/>
      <c r="K35" s="107"/>
      <c r="L35" s="107"/>
    </row>
    <row r="36" spans="1:12" ht="12.75">
      <c r="A36" s="92"/>
      <c r="B36" s="93" t="s">
        <v>5</v>
      </c>
      <c r="C36" s="102"/>
      <c r="D36" s="103"/>
      <c r="E36" s="103"/>
      <c r="F36" s="102"/>
      <c r="G36" s="102"/>
      <c r="H36" s="102"/>
      <c r="I36" s="102"/>
      <c r="J36" s="107"/>
      <c r="K36" s="107"/>
      <c r="L36" s="107"/>
    </row>
    <row r="37" spans="1:12" ht="51">
      <c r="A37" s="92">
        <v>24</v>
      </c>
      <c r="B37" s="93" t="s">
        <v>153</v>
      </c>
      <c r="C37" s="102"/>
      <c r="D37" s="103"/>
      <c r="E37" s="103"/>
      <c r="F37" s="102"/>
      <c r="G37" s="102"/>
      <c r="H37" s="102"/>
      <c r="I37" s="102"/>
      <c r="J37" s="107"/>
      <c r="K37" s="107"/>
      <c r="L37" s="107"/>
    </row>
    <row r="38" spans="1:12" ht="12.75">
      <c r="A38" s="92">
        <v>25</v>
      </c>
      <c r="B38" s="107" t="s">
        <v>158</v>
      </c>
      <c r="C38" s="102"/>
      <c r="D38" s="103"/>
      <c r="E38" s="103"/>
      <c r="F38" s="102"/>
      <c r="G38" s="102"/>
      <c r="H38" s="102"/>
      <c r="I38" s="102"/>
      <c r="J38" s="107"/>
      <c r="K38" s="107"/>
      <c r="L38" s="107"/>
    </row>
    <row r="39" spans="1:12" ht="12.75">
      <c r="A39" s="92">
        <v>26</v>
      </c>
      <c r="B39" s="93" t="s">
        <v>159</v>
      </c>
      <c r="C39" s="102"/>
      <c r="D39" s="103">
        <v>676858</v>
      </c>
      <c r="E39" s="103">
        <v>771661</v>
      </c>
      <c r="F39" s="102"/>
      <c r="G39" s="102"/>
      <c r="H39" s="102"/>
      <c r="I39" s="102"/>
      <c r="J39" s="107"/>
      <c r="K39" s="107"/>
      <c r="L39" s="107"/>
    </row>
    <row r="40" spans="1:12" ht="12.75">
      <c r="A40" s="92">
        <v>27</v>
      </c>
      <c r="B40" s="93" t="s">
        <v>160</v>
      </c>
      <c r="C40" s="102"/>
      <c r="D40" s="103"/>
      <c r="E40" s="103"/>
      <c r="F40" s="102"/>
      <c r="G40" s="102"/>
      <c r="H40" s="102"/>
      <c r="I40" s="102"/>
      <c r="J40" s="107"/>
      <c r="K40" s="107"/>
      <c r="L40" s="107"/>
    </row>
    <row r="41" spans="1:12" ht="14.25">
      <c r="A41" s="92">
        <v>28</v>
      </c>
      <c r="B41" s="106" t="s">
        <v>189</v>
      </c>
      <c r="C41" s="94">
        <f>C43+C46+C47+C48+C51+C54</f>
        <v>0</v>
      </c>
      <c r="D41" s="95">
        <v>1326564</v>
      </c>
      <c r="E41" s="95">
        <v>1746379</v>
      </c>
      <c r="F41" s="94">
        <v>525300</v>
      </c>
      <c r="G41" s="94">
        <v>1288903</v>
      </c>
      <c r="H41" s="94">
        <v>1308000</v>
      </c>
      <c r="I41" s="94">
        <v>1334000</v>
      </c>
      <c r="J41" s="94">
        <v>1322989</v>
      </c>
      <c r="K41" s="94">
        <v>1300000</v>
      </c>
      <c r="L41" s="94">
        <v>1200000</v>
      </c>
    </row>
    <row r="42" spans="1:12" ht="12.75">
      <c r="A42" s="92"/>
      <c r="B42" s="93" t="s">
        <v>137</v>
      </c>
      <c r="C42" s="94"/>
      <c r="D42" s="95"/>
      <c r="E42" s="95"/>
      <c r="F42" s="94"/>
      <c r="G42" s="94"/>
      <c r="H42" s="94"/>
      <c r="I42" s="94"/>
      <c r="J42" s="107"/>
      <c r="K42" s="107"/>
      <c r="L42" s="107"/>
    </row>
    <row r="43" spans="1:12" ht="12.75">
      <c r="A43" s="92">
        <v>29</v>
      </c>
      <c r="B43" s="93" t="s">
        <v>161</v>
      </c>
      <c r="C43" s="102"/>
      <c r="D43" s="103">
        <v>1326564</v>
      </c>
      <c r="E43" s="103">
        <v>1746379</v>
      </c>
      <c r="F43" s="102">
        <v>525300</v>
      </c>
      <c r="G43" s="102">
        <v>1288903</v>
      </c>
      <c r="H43" s="102">
        <v>1308000</v>
      </c>
      <c r="I43" s="102">
        <v>1334000</v>
      </c>
      <c r="J43" s="94">
        <v>1322989</v>
      </c>
      <c r="K43" s="94">
        <v>1300000</v>
      </c>
      <c r="L43" s="94">
        <v>1200000</v>
      </c>
    </row>
    <row r="44" spans="1:12" ht="12.75">
      <c r="A44" s="92"/>
      <c r="B44" s="93" t="s">
        <v>5</v>
      </c>
      <c r="C44" s="102"/>
      <c r="D44" s="103"/>
      <c r="E44" s="103"/>
      <c r="F44" s="102"/>
      <c r="G44" s="102"/>
      <c r="H44" s="102"/>
      <c r="I44" s="102"/>
      <c r="J44" s="107"/>
      <c r="K44" s="107"/>
      <c r="L44" s="107"/>
    </row>
    <row r="45" spans="1:12" ht="44.25" customHeight="1">
      <c r="A45" s="92">
        <v>30</v>
      </c>
      <c r="B45" s="93" t="s">
        <v>153</v>
      </c>
      <c r="C45" s="102"/>
      <c r="D45" s="103">
        <v>1203369</v>
      </c>
      <c r="E45" s="103">
        <v>1489879</v>
      </c>
      <c r="F45" s="102"/>
      <c r="G45" s="102"/>
      <c r="H45" s="102"/>
      <c r="I45" s="102"/>
      <c r="J45" s="107"/>
      <c r="K45" s="107"/>
      <c r="L45" s="107"/>
    </row>
    <row r="46" spans="1:12" ht="12.75">
      <c r="A46" s="92">
        <v>31</v>
      </c>
      <c r="B46" s="93" t="s">
        <v>162</v>
      </c>
      <c r="C46" s="102"/>
      <c r="D46" s="103"/>
      <c r="E46" s="103"/>
      <c r="F46" s="102"/>
      <c r="G46" s="102"/>
      <c r="H46" s="102"/>
      <c r="I46" s="102"/>
      <c r="J46" s="107"/>
      <c r="K46" s="107"/>
      <c r="L46" s="107"/>
    </row>
    <row r="47" spans="1:12" ht="12.75">
      <c r="A47" s="92">
        <v>32</v>
      </c>
      <c r="B47" s="93" t="s">
        <v>163</v>
      </c>
      <c r="C47" s="102"/>
      <c r="D47" s="103"/>
      <c r="E47" s="103"/>
      <c r="F47" s="102"/>
      <c r="G47" s="102"/>
      <c r="H47" s="102"/>
      <c r="I47" s="102"/>
      <c r="J47" s="107"/>
      <c r="K47" s="107"/>
      <c r="L47" s="107"/>
    </row>
    <row r="48" spans="1:12" ht="12.75">
      <c r="A48" s="92">
        <v>33</v>
      </c>
      <c r="B48" s="93" t="s">
        <v>164</v>
      </c>
      <c r="C48" s="102"/>
      <c r="D48" s="103"/>
      <c r="E48" s="103"/>
      <c r="F48" s="102"/>
      <c r="G48" s="102"/>
      <c r="H48" s="102"/>
      <c r="I48" s="102"/>
      <c r="J48" s="107"/>
      <c r="K48" s="107"/>
      <c r="L48" s="107"/>
    </row>
    <row r="49" spans="1:12" ht="12.75">
      <c r="A49" s="92"/>
      <c r="B49" s="93" t="s">
        <v>5</v>
      </c>
      <c r="C49" s="102"/>
      <c r="D49" s="103"/>
      <c r="E49" s="103"/>
      <c r="F49" s="102"/>
      <c r="G49" s="102"/>
      <c r="H49" s="102"/>
      <c r="I49" s="102"/>
      <c r="J49" s="107"/>
      <c r="K49" s="107"/>
      <c r="L49" s="107"/>
    </row>
    <row r="50" spans="1:12" ht="38.25" customHeight="1">
      <c r="A50" s="92">
        <v>34</v>
      </c>
      <c r="B50" s="93" t="s">
        <v>153</v>
      </c>
      <c r="C50" s="102"/>
      <c r="D50" s="103"/>
      <c r="E50" s="103"/>
      <c r="F50" s="102"/>
      <c r="G50" s="102"/>
      <c r="H50" s="102"/>
      <c r="I50" s="102"/>
      <c r="J50" s="107"/>
      <c r="K50" s="107"/>
      <c r="L50" s="107"/>
    </row>
    <row r="51" spans="1:12" ht="12.75">
      <c r="A51" s="92">
        <v>35</v>
      </c>
      <c r="B51" s="93" t="s">
        <v>165</v>
      </c>
      <c r="C51" s="102"/>
      <c r="D51" s="103"/>
      <c r="E51" s="103"/>
      <c r="F51" s="102"/>
      <c r="G51" s="102"/>
      <c r="H51" s="102"/>
      <c r="I51" s="102"/>
      <c r="J51" s="107"/>
      <c r="K51" s="107"/>
      <c r="L51" s="107"/>
    </row>
    <row r="52" spans="1:12" ht="12.75">
      <c r="A52" s="92"/>
      <c r="B52" s="93" t="s">
        <v>5</v>
      </c>
      <c r="C52" s="102"/>
      <c r="D52" s="103"/>
      <c r="E52" s="103"/>
      <c r="F52" s="102"/>
      <c r="G52" s="102"/>
      <c r="H52" s="102"/>
      <c r="I52" s="102"/>
      <c r="J52" s="107"/>
      <c r="K52" s="107"/>
      <c r="L52" s="107"/>
    </row>
    <row r="53" spans="1:12" ht="42" customHeight="1">
      <c r="A53" s="92">
        <v>36</v>
      </c>
      <c r="B53" s="93" t="s">
        <v>153</v>
      </c>
      <c r="C53" s="102"/>
      <c r="D53" s="103"/>
      <c r="E53" s="103"/>
      <c r="F53" s="102"/>
      <c r="G53" s="102"/>
      <c r="H53" s="102"/>
      <c r="I53" s="102"/>
      <c r="J53" s="107"/>
      <c r="K53" s="107"/>
      <c r="L53" s="107"/>
    </row>
    <row r="54" spans="1:12" ht="12.75">
      <c r="A54" s="92">
        <v>37</v>
      </c>
      <c r="B54" s="93" t="s">
        <v>166</v>
      </c>
      <c r="C54" s="102"/>
      <c r="D54" s="103"/>
      <c r="E54" s="103"/>
      <c r="F54" s="102"/>
      <c r="G54" s="102"/>
      <c r="H54" s="102"/>
      <c r="I54" s="102"/>
      <c r="J54" s="107"/>
      <c r="K54" s="107"/>
      <c r="L54" s="107"/>
    </row>
    <row r="55" spans="1:12" ht="14.25">
      <c r="A55" s="92">
        <v>38</v>
      </c>
      <c r="B55" s="106" t="s">
        <v>190</v>
      </c>
      <c r="C55" s="94">
        <v>1366380</v>
      </c>
      <c r="D55" s="94">
        <v>2102582</v>
      </c>
      <c r="E55" s="94">
        <v>1656203</v>
      </c>
      <c r="F55" s="94">
        <v>4153892</v>
      </c>
      <c r="G55" s="94">
        <v>4864989</v>
      </c>
      <c r="H55" s="94">
        <v>5156989</v>
      </c>
      <c r="I55" s="94">
        <v>3822989</v>
      </c>
      <c r="J55" s="94">
        <v>2500000</v>
      </c>
      <c r="K55" s="94">
        <v>1200000</v>
      </c>
      <c r="L55" s="107">
        <v>0</v>
      </c>
    </row>
    <row r="56" spans="1:12" ht="12.75">
      <c r="A56" s="92"/>
      <c r="B56" s="93" t="s">
        <v>137</v>
      </c>
      <c r="C56" s="94"/>
      <c r="D56" s="95"/>
      <c r="E56" s="95"/>
      <c r="F56" s="94"/>
      <c r="G56" s="94"/>
      <c r="H56" s="94"/>
      <c r="I56" s="94"/>
      <c r="J56" s="107"/>
      <c r="K56" s="107"/>
      <c r="L56" s="107"/>
    </row>
    <row r="57" spans="1:12" ht="12.75">
      <c r="A57" s="92">
        <v>39</v>
      </c>
      <c r="B57" s="93" t="s">
        <v>167</v>
      </c>
      <c r="C57" s="102">
        <v>1366380</v>
      </c>
      <c r="D57" s="103">
        <v>2102582</v>
      </c>
      <c r="E57" s="103">
        <v>1656203</v>
      </c>
      <c r="F57" s="102">
        <f>E57+F27-F43</f>
        <v>4153892</v>
      </c>
      <c r="G57" s="102">
        <v>4829555</v>
      </c>
      <c r="H57" s="102">
        <v>5156989</v>
      </c>
      <c r="I57" s="102">
        <v>3822989</v>
      </c>
      <c r="J57" s="102">
        <v>2500000</v>
      </c>
      <c r="K57" s="94">
        <v>1200000</v>
      </c>
      <c r="L57" s="107"/>
    </row>
    <row r="58" spans="1:12" ht="12.75">
      <c r="A58" s="92"/>
      <c r="B58" s="93" t="s">
        <v>5</v>
      </c>
      <c r="C58" s="102"/>
      <c r="D58" s="103"/>
      <c r="E58" s="103"/>
      <c r="F58" s="102"/>
      <c r="G58" s="102"/>
      <c r="H58" s="102"/>
      <c r="I58" s="102"/>
      <c r="J58" s="107"/>
      <c r="K58" s="107"/>
      <c r="L58" s="107"/>
    </row>
    <row r="59" spans="1:12" ht="42.75" customHeight="1">
      <c r="A59" s="92">
        <v>40</v>
      </c>
      <c r="B59" s="93" t="s">
        <v>153</v>
      </c>
      <c r="C59" s="102"/>
      <c r="D59" s="103"/>
      <c r="E59" s="103"/>
      <c r="F59" s="102"/>
      <c r="G59" s="102"/>
      <c r="H59" s="102"/>
      <c r="I59" s="102"/>
      <c r="J59" s="107"/>
      <c r="K59" s="107"/>
      <c r="L59" s="107"/>
    </row>
    <row r="60" spans="1:12" ht="12.75">
      <c r="A60" s="92">
        <v>41</v>
      </c>
      <c r="B60" s="93" t="s">
        <v>168</v>
      </c>
      <c r="C60" s="102"/>
      <c r="D60" s="103"/>
      <c r="E60" s="103"/>
      <c r="F60" s="102"/>
      <c r="G60" s="102"/>
      <c r="H60" s="102"/>
      <c r="I60" s="102"/>
      <c r="J60" s="107"/>
      <c r="K60" s="107"/>
      <c r="L60" s="107"/>
    </row>
    <row r="61" spans="1:12" ht="12.75">
      <c r="A61" s="92"/>
      <c r="B61" s="93" t="s">
        <v>5</v>
      </c>
      <c r="C61" s="102"/>
      <c r="D61" s="103"/>
      <c r="E61" s="103"/>
      <c r="F61" s="102"/>
      <c r="G61" s="102"/>
      <c r="H61" s="102"/>
      <c r="I61" s="102"/>
      <c r="J61" s="107"/>
      <c r="K61" s="107"/>
      <c r="L61" s="107"/>
    </row>
    <row r="62" spans="1:12" ht="38.25" customHeight="1">
      <c r="A62" s="92">
        <v>42</v>
      </c>
      <c r="B62" s="93" t="s">
        <v>153</v>
      </c>
      <c r="C62" s="102"/>
      <c r="D62" s="103"/>
      <c r="E62" s="103"/>
      <c r="F62" s="102"/>
      <c r="G62" s="102"/>
      <c r="H62" s="102"/>
      <c r="I62" s="102"/>
      <c r="J62" s="107"/>
      <c r="K62" s="107"/>
      <c r="L62" s="107"/>
    </row>
    <row r="63" spans="1:12" ht="12.75">
      <c r="A63" s="92">
        <v>43</v>
      </c>
      <c r="B63" s="93" t="s">
        <v>169</v>
      </c>
      <c r="C63" s="102"/>
      <c r="D63" s="103"/>
      <c r="E63" s="103"/>
      <c r="F63" s="102"/>
      <c r="G63" s="102"/>
      <c r="H63" s="102"/>
      <c r="I63" s="102"/>
      <c r="J63" s="107"/>
      <c r="K63" s="107"/>
      <c r="L63" s="107"/>
    </row>
    <row r="64" spans="1:12" ht="12.75">
      <c r="A64" s="92"/>
      <c r="B64" s="93" t="s">
        <v>5</v>
      </c>
      <c r="C64" s="102"/>
      <c r="D64" s="103"/>
      <c r="E64" s="103"/>
      <c r="F64" s="102"/>
      <c r="G64" s="102"/>
      <c r="H64" s="102"/>
      <c r="I64" s="102"/>
      <c r="J64" s="107"/>
      <c r="K64" s="107"/>
      <c r="L64" s="107"/>
    </row>
    <row r="65" spans="1:12" ht="40.5" customHeight="1">
      <c r="A65" s="92">
        <v>44</v>
      </c>
      <c r="B65" s="93" t="s">
        <v>153</v>
      </c>
      <c r="C65" s="102"/>
      <c r="D65" s="103"/>
      <c r="E65" s="103"/>
      <c r="F65" s="102"/>
      <c r="G65" s="102"/>
      <c r="H65" s="102"/>
      <c r="I65" s="102"/>
      <c r="J65" s="107"/>
      <c r="K65" s="107"/>
      <c r="L65" s="107"/>
    </row>
    <row r="66" spans="1:12" ht="14.25">
      <c r="A66" s="92">
        <v>45</v>
      </c>
      <c r="B66" s="93" t="s">
        <v>191</v>
      </c>
      <c r="C66" s="102"/>
      <c r="D66" s="103"/>
      <c r="E66" s="103"/>
      <c r="F66" s="102"/>
      <c r="G66" s="102"/>
      <c r="H66" s="102"/>
      <c r="I66" s="102"/>
      <c r="J66" s="107"/>
      <c r="K66" s="107"/>
      <c r="L66" s="107"/>
    </row>
    <row r="67" spans="1:12" ht="12.75">
      <c r="A67" s="92">
        <v>46</v>
      </c>
      <c r="B67" s="93" t="s">
        <v>170</v>
      </c>
      <c r="C67" s="102"/>
      <c r="D67" s="103"/>
      <c r="E67" s="103"/>
      <c r="F67" s="102"/>
      <c r="G67" s="102"/>
      <c r="H67" s="102"/>
      <c r="I67" s="102"/>
      <c r="J67" s="107"/>
      <c r="K67" s="107"/>
      <c r="L67" s="107"/>
    </row>
    <row r="68" spans="1:12" ht="12.75">
      <c r="A68" s="92"/>
      <c r="B68" s="93" t="s">
        <v>5</v>
      </c>
      <c r="C68" s="102"/>
      <c r="D68" s="103"/>
      <c r="E68" s="103"/>
      <c r="F68" s="102"/>
      <c r="G68" s="102"/>
      <c r="H68" s="102"/>
      <c r="I68" s="102"/>
      <c r="J68" s="107"/>
      <c r="K68" s="107"/>
      <c r="L68" s="107"/>
    </row>
    <row r="69" spans="1:12" ht="12.75">
      <c r="A69" s="92">
        <v>47</v>
      </c>
      <c r="B69" s="93" t="s">
        <v>171</v>
      </c>
      <c r="C69" s="102"/>
      <c r="D69" s="103"/>
      <c r="E69" s="103"/>
      <c r="F69" s="102"/>
      <c r="G69" s="102"/>
      <c r="H69" s="102"/>
      <c r="I69" s="102"/>
      <c r="J69" s="107"/>
      <c r="K69" s="107"/>
      <c r="L69" s="107"/>
    </row>
    <row r="70" spans="1:12" ht="12.75">
      <c r="A70" s="92">
        <v>48</v>
      </c>
      <c r="B70" s="93" t="s">
        <v>172</v>
      </c>
      <c r="C70" s="102"/>
      <c r="D70" s="103"/>
      <c r="E70" s="103"/>
      <c r="F70" s="102"/>
      <c r="G70" s="102"/>
      <c r="H70" s="102"/>
      <c r="I70" s="102"/>
      <c r="J70" s="107"/>
      <c r="K70" s="107"/>
      <c r="L70" s="107"/>
    </row>
    <row r="71" spans="1:12" ht="12.75">
      <c r="A71" s="92">
        <v>49</v>
      </c>
      <c r="B71" s="93" t="s">
        <v>173</v>
      </c>
      <c r="C71" s="95">
        <f aca="true" t="shared" si="4" ref="C71:L71">IF(C4=0,0,C55/C4*100)</f>
        <v>5.794600950813618</v>
      </c>
      <c r="D71" s="95">
        <f t="shared" si="4"/>
        <v>7.798912593938458</v>
      </c>
      <c r="E71" s="95">
        <f t="shared" si="4"/>
        <v>5.541651077106705</v>
      </c>
      <c r="F71" s="95">
        <f t="shared" si="4"/>
        <v>12.653823808377258</v>
      </c>
      <c r="G71" s="95">
        <f t="shared" si="4"/>
        <v>15.575894799560352</v>
      </c>
      <c r="H71" s="95">
        <f t="shared" si="4"/>
        <v>14.77135994188831</v>
      </c>
      <c r="I71" s="95">
        <f t="shared" si="4"/>
        <v>12.626710043927734</v>
      </c>
      <c r="J71" s="95">
        <f t="shared" si="4"/>
        <v>7.985689644157669</v>
      </c>
      <c r="K71" s="95">
        <f t="shared" si="4"/>
        <v>3.669724770642202</v>
      </c>
      <c r="L71" s="95">
        <f t="shared" si="4"/>
        <v>0</v>
      </c>
    </row>
    <row r="72" spans="1:12" ht="25.5">
      <c r="A72" s="92">
        <v>50</v>
      </c>
      <c r="B72" s="93" t="s">
        <v>174</v>
      </c>
      <c r="C72" s="95">
        <f aca="true" t="shared" si="5" ref="C72:L72">(C55-C59-C62-C65)/C4*100</f>
        <v>5.794600950813618</v>
      </c>
      <c r="D72" s="95">
        <f t="shared" si="5"/>
        <v>7.798912593938458</v>
      </c>
      <c r="E72" s="95">
        <f t="shared" si="5"/>
        <v>5.541651077106705</v>
      </c>
      <c r="F72" s="95">
        <f t="shared" si="5"/>
        <v>12.653823808377258</v>
      </c>
      <c r="G72" s="95">
        <f t="shared" si="5"/>
        <v>15.575894799560352</v>
      </c>
      <c r="H72" s="95">
        <f t="shared" si="5"/>
        <v>14.77135994188831</v>
      </c>
      <c r="I72" s="95">
        <f t="shared" si="5"/>
        <v>12.626710043927734</v>
      </c>
      <c r="J72" s="95">
        <f t="shared" si="5"/>
        <v>7.985689644157669</v>
      </c>
      <c r="K72" s="95">
        <f t="shared" si="5"/>
        <v>3.669724770642202</v>
      </c>
      <c r="L72" s="95">
        <f t="shared" si="5"/>
        <v>0</v>
      </c>
    </row>
    <row r="73" spans="1:12" ht="25.5">
      <c r="A73" s="92">
        <v>51</v>
      </c>
      <c r="B73" s="93" t="s">
        <v>175</v>
      </c>
      <c r="C73" s="95">
        <f aca="true" t="shared" si="6" ref="C73:L73">C55/(C8+C11-C14)*100</f>
        <v>29.193926873526955</v>
      </c>
      <c r="D73" s="95">
        <f t="shared" si="6"/>
        <v>29.46186585193947</v>
      </c>
      <c r="E73" s="95">
        <f t="shared" si="6"/>
        <v>27.10671157493113</v>
      </c>
      <c r="F73" s="95">
        <f t="shared" si="6"/>
        <v>68.65339167976607</v>
      </c>
      <c r="G73" s="95">
        <f t="shared" si="6"/>
        <v>76.45386827589459</v>
      </c>
      <c r="H73" s="95">
        <f>H55/(H8+H11-H14)*100</f>
        <v>78.35583073767378</v>
      </c>
      <c r="I73" s="95">
        <f t="shared" si="6"/>
        <v>54.57093957068263</v>
      </c>
      <c r="J73" s="95">
        <f t="shared" si="6"/>
        <v>34.404932291093246</v>
      </c>
      <c r="K73" s="95">
        <f t="shared" si="6"/>
        <v>15.789473684210526</v>
      </c>
      <c r="L73" s="95">
        <f t="shared" si="6"/>
        <v>0</v>
      </c>
    </row>
    <row r="74" spans="1:12" ht="38.25">
      <c r="A74" s="92">
        <v>52</v>
      </c>
      <c r="B74" s="93" t="s">
        <v>176</v>
      </c>
      <c r="C74" s="95">
        <f aca="true" t="shared" si="7" ref="C74:L74">(C55-C59-C62-C65)/(C8+C11-C14)*100</f>
        <v>29.193926873526955</v>
      </c>
      <c r="D74" s="95">
        <f t="shared" si="7"/>
        <v>29.46186585193947</v>
      </c>
      <c r="E74" s="95">
        <f t="shared" si="7"/>
        <v>27.10671157493113</v>
      </c>
      <c r="F74" s="95">
        <f t="shared" si="7"/>
        <v>68.65339167976607</v>
      </c>
      <c r="G74" s="95">
        <f t="shared" si="7"/>
        <v>76.45386827589459</v>
      </c>
      <c r="H74" s="95">
        <f>(H55-H59-H62-H65)/(H8+H11-H14)*100</f>
        <v>78.35583073767378</v>
      </c>
      <c r="I74" s="95">
        <f t="shared" si="7"/>
        <v>54.57093957068263</v>
      </c>
      <c r="J74" s="95">
        <f t="shared" si="7"/>
        <v>34.404932291093246</v>
      </c>
      <c r="K74" s="95">
        <f t="shared" si="7"/>
        <v>15.789473684210526</v>
      </c>
      <c r="L74" s="95">
        <f t="shared" si="7"/>
        <v>0</v>
      </c>
    </row>
    <row r="75" spans="1:12" ht="14.25">
      <c r="A75" s="92">
        <v>53</v>
      </c>
      <c r="B75" s="106" t="s">
        <v>192</v>
      </c>
      <c r="C75" s="94">
        <f aca="true" t="shared" si="8" ref="C75:L75">C77+C80+C83+C86</f>
        <v>0</v>
      </c>
      <c r="D75" s="95">
        <f t="shared" si="8"/>
        <v>1341706</v>
      </c>
      <c r="E75" s="95">
        <f t="shared" si="8"/>
        <v>1785506</v>
      </c>
      <c r="F75" s="95">
        <f t="shared" si="8"/>
        <v>1497258</v>
      </c>
      <c r="G75" s="95">
        <f t="shared" si="8"/>
        <v>2565917</v>
      </c>
      <c r="H75" s="95">
        <f t="shared" si="8"/>
        <v>2561021</v>
      </c>
      <c r="I75" s="95">
        <f t="shared" si="8"/>
        <v>2515722</v>
      </c>
      <c r="J75" s="95">
        <f t="shared" si="8"/>
        <v>1760769</v>
      </c>
      <c r="K75" s="95">
        <f t="shared" si="8"/>
        <v>1718780</v>
      </c>
      <c r="L75" s="95">
        <f t="shared" si="8"/>
        <v>1578780</v>
      </c>
    </row>
    <row r="76" spans="1:12" ht="15" customHeight="1">
      <c r="A76" s="92"/>
      <c r="B76" s="93" t="s">
        <v>177</v>
      </c>
      <c r="C76" s="94"/>
      <c r="D76" s="95"/>
      <c r="E76" s="95"/>
      <c r="F76" s="95"/>
      <c r="G76" s="95"/>
      <c r="H76" s="95"/>
      <c r="I76" s="95"/>
      <c r="J76" s="107"/>
      <c r="K76" s="107"/>
      <c r="L76" s="107"/>
    </row>
    <row r="77" spans="1:12" ht="12.75">
      <c r="A77" s="92">
        <v>54</v>
      </c>
      <c r="B77" s="93" t="s">
        <v>178</v>
      </c>
      <c r="C77" s="102"/>
      <c r="D77" s="103">
        <f aca="true" t="shared" si="9" ref="D77:L77">D19+D43</f>
        <v>1341706</v>
      </c>
      <c r="E77" s="103">
        <f t="shared" si="9"/>
        <v>1785506</v>
      </c>
      <c r="F77" s="103">
        <f t="shared" si="9"/>
        <v>635300</v>
      </c>
      <c r="G77" s="103">
        <f t="shared" si="9"/>
        <v>1462203</v>
      </c>
      <c r="H77" s="103">
        <f t="shared" si="9"/>
        <v>1461500</v>
      </c>
      <c r="I77" s="103">
        <f t="shared" si="9"/>
        <v>1470000</v>
      </c>
      <c r="J77" s="103">
        <f t="shared" si="9"/>
        <v>1421989</v>
      </c>
      <c r="K77" s="103">
        <f t="shared" si="9"/>
        <v>1380000</v>
      </c>
      <c r="L77" s="103">
        <f t="shared" si="9"/>
        <v>1240000</v>
      </c>
    </row>
    <row r="78" spans="1:12" ht="12.75">
      <c r="A78" s="92"/>
      <c r="B78" s="93" t="s">
        <v>5</v>
      </c>
      <c r="C78" s="102"/>
      <c r="D78" s="103"/>
      <c r="E78" s="103"/>
      <c r="F78" s="103"/>
      <c r="G78" s="103"/>
      <c r="H78" s="103"/>
      <c r="I78" s="103"/>
      <c r="J78" s="107"/>
      <c r="K78" s="107"/>
      <c r="L78" s="107"/>
    </row>
    <row r="79" spans="1:12" ht="39" customHeight="1">
      <c r="A79" s="92">
        <v>55</v>
      </c>
      <c r="B79" s="93" t="s">
        <v>153</v>
      </c>
      <c r="C79" s="102"/>
      <c r="D79" s="103"/>
      <c r="E79" s="103"/>
      <c r="F79" s="103"/>
      <c r="G79" s="103"/>
      <c r="H79" s="103"/>
      <c r="I79" s="103"/>
      <c r="J79" s="107"/>
      <c r="K79" s="107"/>
      <c r="L79" s="107"/>
    </row>
    <row r="80" spans="1:12" ht="12.75">
      <c r="A80" s="92">
        <v>56</v>
      </c>
      <c r="B80" s="93" t="s">
        <v>179</v>
      </c>
      <c r="C80" s="102"/>
      <c r="D80" s="103"/>
      <c r="E80" s="103"/>
      <c r="F80" s="103"/>
      <c r="G80" s="103"/>
      <c r="H80" s="103"/>
      <c r="I80" s="103"/>
      <c r="J80" s="107"/>
      <c r="K80" s="107"/>
      <c r="L80" s="107"/>
    </row>
    <row r="81" spans="1:12" ht="12.75">
      <c r="A81" s="92"/>
      <c r="B81" s="93" t="s">
        <v>5</v>
      </c>
      <c r="C81" s="102"/>
      <c r="D81" s="103"/>
      <c r="E81" s="103"/>
      <c r="F81" s="103"/>
      <c r="G81" s="103"/>
      <c r="H81" s="103"/>
      <c r="I81" s="103"/>
      <c r="J81" s="107"/>
      <c r="K81" s="107"/>
      <c r="L81" s="107"/>
    </row>
    <row r="82" spans="1:12" ht="36.75" customHeight="1">
      <c r="A82" s="92">
        <v>57</v>
      </c>
      <c r="B82" s="93" t="s">
        <v>153</v>
      </c>
      <c r="C82" s="102"/>
      <c r="D82" s="103"/>
      <c r="E82" s="103"/>
      <c r="F82" s="103"/>
      <c r="G82" s="103"/>
      <c r="H82" s="103"/>
      <c r="I82" s="103"/>
      <c r="J82" s="107"/>
      <c r="K82" s="107"/>
      <c r="L82" s="107"/>
    </row>
    <row r="83" spans="1:12" ht="12.75">
      <c r="A83" s="92">
        <v>58</v>
      </c>
      <c r="B83" s="93" t="s">
        <v>180</v>
      </c>
      <c r="C83" s="102"/>
      <c r="D83" s="103"/>
      <c r="E83" s="103"/>
      <c r="F83" s="103"/>
      <c r="G83" s="103"/>
      <c r="H83" s="103"/>
      <c r="I83" s="103"/>
      <c r="J83" s="107"/>
      <c r="K83" s="107"/>
      <c r="L83" s="107"/>
    </row>
    <row r="84" spans="1:12" ht="12.75">
      <c r="A84" s="92"/>
      <c r="B84" s="93" t="s">
        <v>5</v>
      </c>
      <c r="C84" s="102"/>
      <c r="D84" s="103"/>
      <c r="E84" s="103"/>
      <c r="F84" s="103"/>
      <c r="G84" s="103"/>
      <c r="H84" s="103"/>
      <c r="I84" s="103"/>
      <c r="J84" s="107"/>
      <c r="K84" s="107"/>
      <c r="L84" s="107"/>
    </row>
    <row r="85" spans="1:12" ht="41.25" customHeight="1">
      <c r="A85" s="92">
        <v>59</v>
      </c>
      <c r="B85" s="93" t="s">
        <v>153</v>
      </c>
      <c r="C85" s="102"/>
      <c r="D85" s="103"/>
      <c r="E85" s="103"/>
      <c r="F85" s="103"/>
      <c r="G85" s="103"/>
      <c r="H85" s="103"/>
      <c r="I85" s="103"/>
      <c r="J85" s="107"/>
      <c r="K85" s="107"/>
      <c r="L85" s="107"/>
    </row>
    <row r="86" spans="1:12" ht="13.5" customHeight="1">
      <c r="A86" s="92">
        <v>60</v>
      </c>
      <c r="B86" s="93" t="s">
        <v>193</v>
      </c>
      <c r="C86" s="102"/>
      <c r="D86" s="103"/>
      <c r="E86" s="103"/>
      <c r="F86" s="103">
        <v>861958</v>
      </c>
      <c r="G86" s="103">
        <v>1103714</v>
      </c>
      <c r="H86" s="103">
        <v>1099521</v>
      </c>
      <c r="I86" s="103">
        <v>1045722</v>
      </c>
      <c r="J86" s="94">
        <v>338780</v>
      </c>
      <c r="K86" s="94">
        <v>338780</v>
      </c>
      <c r="L86" s="94">
        <v>338780</v>
      </c>
    </row>
    <row r="87" spans="1:12" ht="12.75">
      <c r="A87" s="92">
        <v>61</v>
      </c>
      <c r="B87" s="93" t="s">
        <v>181</v>
      </c>
      <c r="C87" s="103">
        <f>C77/C4*100</f>
        <v>0</v>
      </c>
      <c r="D87" s="103">
        <f>D77/D4*100</f>
        <v>4.976665747525087</v>
      </c>
      <c r="E87" s="103">
        <f aca="true" t="shared" si="10" ref="E87:L87">E77/E4*100</f>
        <v>5.974298590257646</v>
      </c>
      <c r="F87" s="103">
        <f t="shared" si="10"/>
        <v>1.9352872596259292</v>
      </c>
      <c r="G87" s="103">
        <f t="shared" si="10"/>
        <v>4.68143301117465</v>
      </c>
      <c r="H87" s="103">
        <f t="shared" si="10"/>
        <v>4.186230095714722</v>
      </c>
      <c r="I87" s="103">
        <f t="shared" si="10"/>
        <v>4.855170591538132</v>
      </c>
      <c r="J87" s="103">
        <f t="shared" si="10"/>
        <v>4.542225132562448</v>
      </c>
      <c r="K87" s="103">
        <f t="shared" si="10"/>
        <v>4.220183486238533</v>
      </c>
      <c r="L87" s="103">
        <f t="shared" si="10"/>
        <v>3.7014925373134324</v>
      </c>
    </row>
    <row r="88" spans="1:12" ht="25.5">
      <c r="A88" s="92">
        <v>62</v>
      </c>
      <c r="B88" s="93" t="s">
        <v>182</v>
      </c>
      <c r="C88" s="103">
        <f>(C75-C79-C82-C85)/C4*100</f>
        <v>0</v>
      </c>
      <c r="D88" s="103">
        <f>(D75-D79-D82-D85)/D4*100</f>
        <v>4.976665747525087</v>
      </c>
      <c r="E88" s="103">
        <f aca="true" t="shared" si="11" ref="E88:L88">(E75-E79-E82-E85)/E4*100</f>
        <v>5.974298590257646</v>
      </c>
      <c r="F88" s="103">
        <f t="shared" si="11"/>
        <v>4.561033105262081</v>
      </c>
      <c r="G88" s="103">
        <f t="shared" si="11"/>
        <v>8.215116880306102</v>
      </c>
      <c r="H88" s="103">
        <f t="shared" si="11"/>
        <v>7.335629959601375</v>
      </c>
      <c r="I88" s="103">
        <f t="shared" si="11"/>
        <v>8.309020048221422</v>
      </c>
      <c r="J88" s="103">
        <f t="shared" si="11"/>
        <v>5.624381907621542</v>
      </c>
      <c r="K88" s="103">
        <f t="shared" si="11"/>
        <v>5.256207951070337</v>
      </c>
      <c r="L88" s="103">
        <f t="shared" si="11"/>
        <v>4.712776119402985</v>
      </c>
    </row>
    <row r="89" spans="1:12" ht="25.5">
      <c r="A89" s="92">
        <v>63</v>
      </c>
      <c r="B89" s="93" t="s">
        <v>183</v>
      </c>
      <c r="C89" s="103">
        <f>C75/(C8+C11-C14)*100</f>
        <v>0</v>
      </c>
      <c r="D89" s="103">
        <f>D75/(D8+D11-D14)*100</f>
        <v>18.80029515364552</v>
      </c>
      <c r="E89" s="103">
        <f aca="true" t="shared" si="12" ref="E89:L89">E75/(E8+E11-E14)*100</f>
        <v>29.222985441584747</v>
      </c>
      <c r="F89" s="103">
        <f t="shared" si="12"/>
        <v>24.745910562831966</v>
      </c>
      <c r="G89" s="103">
        <f t="shared" si="12"/>
        <v>40.323684251881886</v>
      </c>
      <c r="H89" s="103">
        <f t="shared" si="12"/>
        <v>38.91242118058194</v>
      </c>
      <c r="I89" s="103">
        <f t="shared" si="12"/>
        <v>35.91046514615576</v>
      </c>
      <c r="J89" s="103">
        <f t="shared" si="12"/>
        <v>24.23165529010239</v>
      </c>
      <c r="K89" s="103">
        <f t="shared" si="12"/>
        <v>22.615526315789474</v>
      </c>
      <c r="L89" s="103">
        <f t="shared" si="12"/>
        <v>19.984556962025316</v>
      </c>
    </row>
    <row r="90" spans="1:12" ht="38.25">
      <c r="A90" s="92">
        <v>64</v>
      </c>
      <c r="B90" s="93" t="s">
        <v>184</v>
      </c>
      <c r="C90" s="103">
        <f>(C75-C79-C82-C85)/(C8+C11-C14)*100</f>
        <v>0</v>
      </c>
      <c r="D90" s="103">
        <f>(D75-D79-D82-D85)/(D8+D11-D14)*100</f>
        <v>18.80029515364552</v>
      </c>
      <c r="E90" s="103">
        <f aca="true" t="shared" si="13" ref="E90:L90">(E75-E79-E82-E85)/(E8+E11-E14)*100</f>
        <v>29.222985441584747</v>
      </c>
      <c r="F90" s="103">
        <f t="shared" si="13"/>
        <v>24.745910562831966</v>
      </c>
      <c r="G90" s="103">
        <f t="shared" si="13"/>
        <v>40.323684251881886</v>
      </c>
      <c r="H90" s="103">
        <f t="shared" si="13"/>
        <v>38.91242118058194</v>
      </c>
      <c r="I90" s="103">
        <f t="shared" si="13"/>
        <v>35.91046514615576</v>
      </c>
      <c r="J90" s="103">
        <f t="shared" si="13"/>
        <v>24.23165529010239</v>
      </c>
      <c r="K90" s="103">
        <f t="shared" si="13"/>
        <v>22.615526315789474</v>
      </c>
      <c r="L90" s="103">
        <f t="shared" si="13"/>
        <v>19.984556962025316</v>
      </c>
    </row>
    <row r="91" spans="1:12" ht="76.5">
      <c r="A91" s="92">
        <v>65</v>
      </c>
      <c r="B91" s="93" t="s">
        <v>185</v>
      </c>
      <c r="C91" s="103"/>
      <c r="D91" s="103"/>
      <c r="E91" s="103"/>
      <c r="F91" s="103"/>
      <c r="G91" s="103"/>
      <c r="H91" s="103"/>
      <c r="I91" s="103"/>
      <c r="J91" s="107"/>
      <c r="K91" s="107"/>
      <c r="L91" s="107"/>
    </row>
    <row r="92" spans="1:12" ht="25.5">
      <c r="A92" s="92">
        <v>66</v>
      </c>
      <c r="B92" s="93" t="s">
        <v>186</v>
      </c>
      <c r="C92" s="103">
        <f aca="true" t="shared" si="14" ref="C92:L92">C6-C17</f>
        <v>2184292</v>
      </c>
      <c r="D92" s="103">
        <f t="shared" si="14"/>
        <v>1928299</v>
      </c>
      <c r="E92" s="103">
        <f t="shared" si="14"/>
        <v>1727996</v>
      </c>
      <c r="F92" s="103">
        <f t="shared" si="14"/>
        <v>-433405</v>
      </c>
      <c r="G92" s="103">
        <f t="shared" si="14"/>
        <v>1216813</v>
      </c>
      <c r="H92" s="103">
        <f t="shared" si="14"/>
        <v>1835920</v>
      </c>
      <c r="I92" s="103">
        <f t="shared" si="14"/>
        <v>2142392</v>
      </c>
      <c r="J92" s="103">
        <f t="shared" si="14"/>
        <v>2219163</v>
      </c>
      <c r="K92" s="103">
        <f t="shared" si="14"/>
        <v>2100000</v>
      </c>
      <c r="L92" s="103">
        <f t="shared" si="14"/>
        <v>2000000</v>
      </c>
    </row>
    <row r="94" ht="14.25">
      <c r="A94" s="108" t="s">
        <v>194</v>
      </c>
    </row>
    <row r="95" spans="1:9" ht="12.75">
      <c r="A95" s="447" t="s">
        <v>195</v>
      </c>
      <c r="B95" s="448"/>
      <c r="C95" s="448"/>
      <c r="D95" s="448"/>
      <c r="E95" s="448"/>
      <c r="F95" s="448"/>
      <c r="G95" s="448"/>
      <c r="H95" s="448"/>
      <c r="I95" s="448"/>
    </row>
    <row r="96" ht="14.25">
      <c r="A96" s="108" t="s">
        <v>196</v>
      </c>
    </row>
    <row r="97" spans="1:9" ht="53.25" customHeight="1">
      <c r="A97" s="447" t="s">
        <v>197</v>
      </c>
      <c r="B97" s="448"/>
      <c r="C97" s="448"/>
      <c r="D97" s="448"/>
      <c r="E97" s="448"/>
      <c r="F97" s="448"/>
      <c r="G97" s="448"/>
      <c r="H97" s="448"/>
      <c r="I97" s="448"/>
    </row>
    <row r="98" ht="14.25">
      <c r="A98" s="109"/>
    </row>
    <row r="99" ht="14.25">
      <c r="A99" s="109"/>
    </row>
    <row r="100" ht="12.75">
      <c r="G100" s="111"/>
    </row>
    <row r="101" ht="25.5" customHeight="1">
      <c r="G101" s="112"/>
    </row>
  </sheetData>
  <sheetProtection/>
  <mergeCells count="6">
    <mergeCell ref="A95:I95"/>
    <mergeCell ref="A97:I97"/>
    <mergeCell ref="A1:A2"/>
    <mergeCell ref="B1:B2"/>
    <mergeCell ref="C1:D1"/>
    <mergeCell ref="E1:I1"/>
  </mergeCells>
  <printOptions/>
  <pageMargins left="0.35433070866141736" right="0.31496062992125984" top="1.3385826771653544" bottom="0.984251968503937" header="0.3937007874015748" footer="0.5118110236220472"/>
  <pageSetup fitToHeight="4" fitToWidth="1" horizontalDpi="600" verticalDpi="600" orientation="landscape" paperSize="9" scale="83" r:id="rId1"/>
  <headerFooter alignWithMargins="0">
    <oddHeader>&amp;CPrognoza długu publicznego  na lata 2008 - 2014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SheetLayoutView="100" zoomScalePageLayoutView="0" workbookViewId="0" topLeftCell="A1">
      <selection activeCell="H76" sqref="H76"/>
    </sheetView>
  </sheetViews>
  <sheetFormatPr defaultColWidth="9.00390625" defaultRowHeight="12.75"/>
  <cols>
    <col min="1" max="1" width="6.625" style="3" customWidth="1"/>
    <col min="2" max="2" width="8.875" style="3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396" t="s">
        <v>284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6" ht="18">
      <c r="A2" s="2"/>
      <c r="B2" s="2"/>
      <c r="C2" s="2"/>
      <c r="D2" s="2"/>
      <c r="E2" s="2"/>
      <c r="F2" s="2"/>
    </row>
    <row r="3" spans="1:11" ht="12.75">
      <c r="A3" s="21"/>
      <c r="B3" s="21"/>
      <c r="C3" s="21"/>
      <c r="D3" s="21"/>
      <c r="E3" s="21"/>
      <c r="G3" s="8"/>
      <c r="H3" s="8"/>
      <c r="I3" s="8"/>
      <c r="J3" s="8"/>
      <c r="K3" s="22" t="s">
        <v>16</v>
      </c>
    </row>
    <row r="4" spans="1:11" s="24" customFormat="1" ht="18.75" customHeight="1">
      <c r="A4" s="397" t="s">
        <v>1</v>
      </c>
      <c r="B4" s="397" t="s">
        <v>2</v>
      </c>
      <c r="C4" s="397" t="s">
        <v>9</v>
      </c>
      <c r="D4" s="397" t="s">
        <v>53</v>
      </c>
      <c r="E4" s="397" t="s">
        <v>5</v>
      </c>
      <c r="F4" s="397"/>
      <c r="G4" s="397"/>
      <c r="H4" s="397"/>
      <c r="I4" s="397"/>
      <c r="J4" s="397"/>
      <c r="K4" s="397"/>
    </row>
    <row r="5" spans="1:11" s="24" customFormat="1" ht="20.25" customHeight="1">
      <c r="A5" s="397"/>
      <c r="B5" s="397"/>
      <c r="C5" s="397"/>
      <c r="D5" s="397"/>
      <c r="E5" s="397" t="s">
        <v>11</v>
      </c>
      <c r="F5" s="397" t="s">
        <v>28</v>
      </c>
      <c r="G5" s="397"/>
      <c r="H5" s="397"/>
      <c r="I5" s="397"/>
      <c r="J5" s="397"/>
      <c r="K5" s="397" t="s">
        <v>12</v>
      </c>
    </row>
    <row r="6" spans="1:11" s="24" customFormat="1" ht="63.75">
      <c r="A6" s="397"/>
      <c r="B6" s="397"/>
      <c r="C6" s="397"/>
      <c r="D6" s="397"/>
      <c r="E6" s="397"/>
      <c r="F6" s="28" t="s">
        <v>33</v>
      </c>
      <c r="G6" s="28" t="s">
        <v>34</v>
      </c>
      <c r="H6" s="28" t="s">
        <v>29</v>
      </c>
      <c r="I6" s="28" t="s">
        <v>31</v>
      </c>
      <c r="J6" s="28" t="s">
        <v>32</v>
      </c>
      <c r="K6" s="397"/>
    </row>
    <row r="7" spans="1:11" s="24" customFormat="1" ht="6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</row>
    <row r="8" spans="1:11" s="177" customFormat="1" ht="12.75">
      <c r="A8" s="183" t="s">
        <v>266</v>
      </c>
      <c r="B8" s="184"/>
      <c r="C8" s="185" t="s">
        <v>348</v>
      </c>
      <c r="D8" s="185">
        <v>5000</v>
      </c>
      <c r="E8" s="185">
        <v>5000</v>
      </c>
      <c r="F8" s="185"/>
      <c r="G8" s="185"/>
      <c r="H8" s="185"/>
      <c r="I8" s="185"/>
      <c r="J8" s="185"/>
      <c r="K8" s="185"/>
    </row>
    <row r="9" spans="1:11" s="24" customFormat="1" ht="12.75">
      <c r="A9" s="150"/>
      <c r="B9" s="149" t="s">
        <v>267</v>
      </c>
      <c r="C9" s="26" t="s">
        <v>349</v>
      </c>
      <c r="D9" s="26">
        <v>5000</v>
      </c>
      <c r="E9" s="26">
        <v>5000</v>
      </c>
      <c r="F9" s="26"/>
      <c r="G9" s="26"/>
      <c r="H9" s="26"/>
      <c r="I9" s="26"/>
      <c r="J9" s="26"/>
      <c r="K9" s="26"/>
    </row>
    <row r="10" spans="1:11" s="177" customFormat="1" ht="12.75">
      <c r="A10" s="186" t="s">
        <v>268</v>
      </c>
      <c r="B10" s="187"/>
      <c r="C10" s="188" t="s">
        <v>309</v>
      </c>
      <c r="D10" s="188">
        <f>(D11+D12)</f>
        <v>220500</v>
      </c>
      <c r="E10" s="188">
        <f>(E11+E12)</f>
        <v>220500</v>
      </c>
      <c r="F10" s="188"/>
      <c r="G10" s="188"/>
      <c r="H10" s="188"/>
      <c r="I10" s="188"/>
      <c r="J10" s="188"/>
      <c r="K10" s="188"/>
    </row>
    <row r="11" spans="1:11" s="24" customFormat="1" ht="12.75">
      <c r="A11" s="150"/>
      <c r="B11" s="149" t="s">
        <v>269</v>
      </c>
      <c r="C11" s="26" t="s">
        <v>350</v>
      </c>
      <c r="D11" s="26">
        <v>185500</v>
      </c>
      <c r="E11" s="26">
        <v>185500</v>
      </c>
      <c r="F11" s="26"/>
      <c r="G11" s="26"/>
      <c r="H11" s="26"/>
      <c r="I11" s="26"/>
      <c r="J11" s="26"/>
      <c r="K11" s="26"/>
    </row>
    <row r="12" spans="1:11" s="24" customFormat="1" ht="12.75">
      <c r="A12" s="150"/>
      <c r="B12" s="149" t="s">
        <v>285</v>
      </c>
      <c r="C12" s="153" t="s">
        <v>351</v>
      </c>
      <c r="D12" s="153">
        <v>35000</v>
      </c>
      <c r="E12" s="153">
        <v>35000</v>
      </c>
      <c r="F12" s="153"/>
      <c r="G12" s="153"/>
      <c r="H12" s="26"/>
      <c r="I12" s="26"/>
      <c r="J12" s="26"/>
      <c r="K12" s="26"/>
    </row>
    <row r="13" spans="1:11" s="177" customFormat="1" ht="12.75">
      <c r="A13" s="187">
        <v>600</v>
      </c>
      <c r="B13" s="189"/>
      <c r="C13" s="190" t="s">
        <v>311</v>
      </c>
      <c r="D13" s="274">
        <f>(D14+D17)</f>
        <v>7203850</v>
      </c>
      <c r="E13" s="190">
        <v>1211101</v>
      </c>
      <c r="F13" s="190">
        <v>281279</v>
      </c>
      <c r="G13" s="190">
        <v>48772</v>
      </c>
      <c r="H13" s="191">
        <v>60728</v>
      </c>
      <c r="I13" s="188"/>
      <c r="J13" s="188"/>
      <c r="K13" s="188">
        <f>(K14+K17)</f>
        <v>5992749</v>
      </c>
    </row>
    <row r="14" spans="1:11" s="24" customFormat="1" ht="12.75">
      <c r="A14" s="150"/>
      <c r="B14" s="182">
        <v>60014</v>
      </c>
      <c r="C14" s="181" t="s">
        <v>312</v>
      </c>
      <c r="D14" s="181">
        <f>(D15+D16)</f>
        <v>7003850</v>
      </c>
      <c r="E14" s="179">
        <f>(E15+E16)</f>
        <v>1211101</v>
      </c>
      <c r="F14" s="179">
        <v>281279</v>
      </c>
      <c r="G14" s="179">
        <v>48772</v>
      </c>
      <c r="H14" s="180">
        <v>60728</v>
      </c>
      <c r="I14" s="26"/>
      <c r="J14" s="26"/>
      <c r="K14" s="26">
        <f>(K15+K16)</f>
        <v>5792749</v>
      </c>
    </row>
    <row r="15" spans="1:11" s="24" customFormat="1" ht="12.75">
      <c r="A15" s="150"/>
      <c r="B15" s="182"/>
      <c r="C15" s="181" t="s">
        <v>305</v>
      </c>
      <c r="D15" s="181">
        <f>(E15+K15)</f>
        <v>2990322</v>
      </c>
      <c r="E15" s="181">
        <v>1150373</v>
      </c>
      <c r="F15" s="181">
        <v>281279</v>
      </c>
      <c r="G15" s="181">
        <v>48772</v>
      </c>
      <c r="H15" s="180"/>
      <c r="I15" s="26"/>
      <c r="J15" s="26"/>
      <c r="K15" s="26">
        <v>1839949</v>
      </c>
    </row>
    <row r="16" spans="1:11" s="24" customFormat="1" ht="12.75">
      <c r="A16" s="150"/>
      <c r="B16" s="182"/>
      <c r="C16" s="181" t="s">
        <v>306</v>
      </c>
      <c r="D16" s="181">
        <f>(E16+K16)</f>
        <v>4013528</v>
      </c>
      <c r="E16" s="181">
        <v>60728</v>
      </c>
      <c r="F16" s="181"/>
      <c r="G16" s="181"/>
      <c r="H16" s="180">
        <v>60728</v>
      </c>
      <c r="I16" s="26"/>
      <c r="J16" s="26"/>
      <c r="K16" s="26">
        <v>3952800</v>
      </c>
    </row>
    <row r="17" spans="1:11" s="24" customFormat="1" ht="12.75">
      <c r="A17" s="150"/>
      <c r="B17" s="182">
        <v>60013</v>
      </c>
      <c r="C17" s="181" t="s">
        <v>454</v>
      </c>
      <c r="D17" s="181">
        <v>200000</v>
      </c>
      <c r="E17" s="181"/>
      <c r="F17" s="181"/>
      <c r="G17" s="181"/>
      <c r="H17" s="180"/>
      <c r="I17" s="26"/>
      <c r="J17" s="26"/>
      <c r="K17" s="26">
        <v>200000</v>
      </c>
    </row>
    <row r="18" spans="1:11" s="177" customFormat="1" ht="12.75">
      <c r="A18" s="187">
        <v>630</v>
      </c>
      <c r="B18" s="189"/>
      <c r="C18" s="190" t="s">
        <v>352</v>
      </c>
      <c r="D18" s="190">
        <v>3000</v>
      </c>
      <c r="E18" s="190">
        <v>3000</v>
      </c>
      <c r="F18" s="190"/>
      <c r="G18" s="190"/>
      <c r="H18" s="191"/>
      <c r="I18" s="188"/>
      <c r="J18" s="188"/>
      <c r="K18" s="188"/>
    </row>
    <row r="19" spans="1:11" s="24" customFormat="1" ht="12.75">
      <c r="A19" s="150"/>
      <c r="B19" s="150">
        <v>63095</v>
      </c>
      <c r="C19" s="178" t="s">
        <v>353</v>
      </c>
      <c r="D19" s="178">
        <v>3000</v>
      </c>
      <c r="E19" s="178">
        <v>3000</v>
      </c>
      <c r="F19" s="178"/>
      <c r="G19" s="178"/>
      <c r="H19" s="26"/>
      <c r="I19" s="26"/>
      <c r="J19" s="26"/>
      <c r="K19" s="26"/>
    </row>
    <row r="20" spans="1:11" s="177" customFormat="1" ht="12.75">
      <c r="A20" s="187">
        <v>700</v>
      </c>
      <c r="B20" s="187"/>
      <c r="C20" s="188" t="s">
        <v>313</v>
      </c>
      <c r="D20" s="188">
        <v>212250</v>
      </c>
      <c r="E20" s="188">
        <v>212250</v>
      </c>
      <c r="F20" s="188"/>
      <c r="G20" s="188"/>
      <c r="H20" s="188"/>
      <c r="I20" s="188"/>
      <c r="J20" s="188"/>
      <c r="K20" s="188"/>
    </row>
    <row r="21" spans="1:11" s="24" customFormat="1" ht="12" customHeight="1">
      <c r="A21" s="150"/>
      <c r="B21" s="150">
        <v>70005</v>
      </c>
      <c r="C21" s="26" t="s">
        <v>354</v>
      </c>
      <c r="D21" s="26">
        <f>(D22+D23+D24+D25+D26+D28+D29)</f>
        <v>208250</v>
      </c>
      <c r="E21" s="26">
        <v>212250</v>
      </c>
      <c r="F21" s="26"/>
      <c r="G21" s="26"/>
      <c r="H21" s="26"/>
      <c r="I21" s="26"/>
      <c r="J21" s="26"/>
      <c r="K21" s="26"/>
    </row>
    <row r="22" spans="1:11" s="24" customFormat="1" ht="15.75" customHeight="1">
      <c r="A22" s="150"/>
      <c r="B22" s="150"/>
      <c r="C22" s="26" t="s">
        <v>388</v>
      </c>
      <c r="D22" s="26">
        <v>40000</v>
      </c>
      <c r="E22" s="26">
        <v>40000</v>
      </c>
      <c r="F22" s="26"/>
      <c r="G22" s="26"/>
      <c r="H22" s="26"/>
      <c r="I22" s="26"/>
      <c r="J22" s="26"/>
      <c r="K22" s="26"/>
    </row>
    <row r="23" spans="1:11" s="24" customFormat="1" ht="12" customHeight="1">
      <c r="A23" s="150"/>
      <c r="B23" s="150"/>
      <c r="C23" s="26" t="s">
        <v>383</v>
      </c>
      <c r="D23" s="26">
        <v>20000</v>
      </c>
      <c r="E23" s="26">
        <v>20000</v>
      </c>
      <c r="F23" s="26"/>
      <c r="G23" s="26"/>
      <c r="H23" s="26"/>
      <c r="I23" s="26"/>
      <c r="J23" s="26"/>
      <c r="K23" s="26"/>
    </row>
    <row r="24" spans="1:11" s="24" customFormat="1" ht="12" customHeight="1">
      <c r="A24" s="150"/>
      <c r="B24" s="150"/>
      <c r="C24" s="26" t="s">
        <v>384</v>
      </c>
      <c r="D24" s="26">
        <v>4000</v>
      </c>
      <c r="E24" s="26">
        <v>4000</v>
      </c>
      <c r="F24" s="26"/>
      <c r="G24" s="26"/>
      <c r="H24" s="26"/>
      <c r="I24" s="26"/>
      <c r="J24" s="26"/>
      <c r="K24" s="26"/>
    </row>
    <row r="25" spans="1:11" s="24" customFormat="1" ht="12" customHeight="1">
      <c r="A25" s="150"/>
      <c r="B25" s="150"/>
      <c r="C25" s="26" t="s">
        <v>385</v>
      </c>
      <c r="D25" s="26">
        <v>69250</v>
      </c>
      <c r="E25" s="26">
        <v>69250</v>
      </c>
      <c r="F25" s="26"/>
      <c r="G25" s="26"/>
      <c r="H25" s="26"/>
      <c r="I25" s="26"/>
      <c r="J25" s="26"/>
      <c r="K25" s="26"/>
    </row>
    <row r="26" spans="1:11" s="24" customFormat="1" ht="12" customHeight="1">
      <c r="A26" s="150"/>
      <c r="B26" s="150"/>
      <c r="C26" s="26" t="s">
        <v>386</v>
      </c>
      <c r="D26" s="26">
        <v>3000</v>
      </c>
      <c r="E26" s="26">
        <v>3000</v>
      </c>
      <c r="F26" s="26"/>
      <c r="G26" s="26"/>
      <c r="H26" s="26"/>
      <c r="I26" s="26"/>
      <c r="J26" s="26"/>
      <c r="K26" s="26"/>
    </row>
    <row r="27" spans="1:11" s="24" customFormat="1" ht="12" customHeight="1">
      <c r="A27" s="150"/>
      <c r="B27" s="150"/>
      <c r="C27" s="26" t="s">
        <v>525</v>
      </c>
      <c r="D27" s="26">
        <v>4000</v>
      </c>
      <c r="E27" s="26">
        <v>4000</v>
      </c>
      <c r="F27" s="26"/>
      <c r="G27" s="26"/>
      <c r="H27" s="26"/>
      <c r="I27" s="26"/>
      <c r="J27" s="26"/>
      <c r="K27" s="26"/>
    </row>
    <row r="28" spans="1:11" s="24" customFormat="1" ht="12" customHeight="1">
      <c r="A28" s="150"/>
      <c r="B28" s="150"/>
      <c r="C28" s="26" t="s">
        <v>526</v>
      </c>
      <c r="D28" s="26">
        <v>62000</v>
      </c>
      <c r="E28" s="26">
        <v>620000</v>
      </c>
      <c r="F28" s="26"/>
      <c r="G28" s="26"/>
      <c r="H28" s="26"/>
      <c r="I28" s="26"/>
      <c r="J28" s="26"/>
      <c r="K28" s="26"/>
    </row>
    <row r="29" spans="1:11" s="24" customFormat="1" ht="12" customHeight="1">
      <c r="A29" s="150"/>
      <c r="B29" s="150"/>
      <c r="C29" s="26" t="s">
        <v>387</v>
      </c>
      <c r="D29" s="26">
        <v>10000</v>
      </c>
      <c r="E29" s="26">
        <v>10000</v>
      </c>
      <c r="F29" s="26"/>
      <c r="G29" s="26"/>
      <c r="H29" s="26"/>
      <c r="I29" s="26"/>
      <c r="J29" s="26"/>
      <c r="K29" s="26"/>
    </row>
    <row r="30" spans="1:11" s="177" customFormat="1" ht="12.75">
      <c r="A30" s="187">
        <v>710</v>
      </c>
      <c r="B30" s="187"/>
      <c r="C30" s="188" t="s">
        <v>315</v>
      </c>
      <c r="D30" s="188">
        <f>(D31+D32+D33)</f>
        <v>356000</v>
      </c>
      <c r="E30" s="188">
        <f>(E31+E32+E33)</f>
        <v>356000</v>
      </c>
      <c r="F30" s="188">
        <v>171697</v>
      </c>
      <c r="G30" s="188">
        <v>35200</v>
      </c>
      <c r="H30" s="188"/>
      <c r="I30" s="188"/>
      <c r="J30" s="188"/>
      <c r="K30" s="188"/>
    </row>
    <row r="31" spans="1:11" s="24" customFormat="1" ht="12.75">
      <c r="A31" s="150"/>
      <c r="B31" s="150">
        <v>71013</v>
      </c>
      <c r="C31" s="26" t="s">
        <v>355</v>
      </c>
      <c r="D31" s="26">
        <v>110000</v>
      </c>
      <c r="E31" s="26">
        <v>110000</v>
      </c>
      <c r="F31" s="26"/>
      <c r="G31" s="26"/>
      <c r="H31" s="26"/>
      <c r="I31" s="26"/>
      <c r="J31" s="26"/>
      <c r="K31" s="26"/>
    </row>
    <row r="32" spans="1:11" s="24" customFormat="1" ht="12.75">
      <c r="A32" s="150"/>
      <c r="B32" s="150">
        <v>71014</v>
      </c>
      <c r="C32" s="26" t="s">
        <v>356</v>
      </c>
      <c r="D32" s="26">
        <v>5000</v>
      </c>
      <c r="E32" s="26">
        <v>5000</v>
      </c>
      <c r="F32" s="26"/>
      <c r="G32" s="26"/>
      <c r="H32" s="26"/>
      <c r="I32" s="26"/>
      <c r="J32" s="26"/>
      <c r="K32" s="26"/>
    </row>
    <row r="33" spans="1:11" s="24" customFormat="1" ht="12.75">
      <c r="A33" s="150"/>
      <c r="B33" s="150">
        <v>71015</v>
      </c>
      <c r="C33" s="26" t="s">
        <v>318</v>
      </c>
      <c r="D33" s="26">
        <v>241000</v>
      </c>
      <c r="E33" s="26">
        <v>241000</v>
      </c>
      <c r="F33" s="26">
        <v>171697</v>
      </c>
      <c r="G33" s="26">
        <v>35200</v>
      </c>
      <c r="H33" s="26"/>
      <c r="I33" s="26"/>
      <c r="J33" s="26"/>
      <c r="K33" s="26"/>
    </row>
    <row r="34" spans="1:11" s="177" customFormat="1" ht="12.75">
      <c r="A34" s="187">
        <v>750</v>
      </c>
      <c r="B34" s="187"/>
      <c r="C34" s="188" t="s">
        <v>319</v>
      </c>
      <c r="D34" s="188">
        <f>(D35+D36+D37+D38+D39+D40)</f>
        <v>4441272</v>
      </c>
      <c r="E34" s="188">
        <f>(E35+E36+E37+E38+E39+E40)</f>
        <v>4386272</v>
      </c>
      <c r="F34" s="188">
        <f>(F35+F37+F36+F38+F39+F40)</f>
        <v>2597652</v>
      </c>
      <c r="G34" s="188">
        <f>(G35+G36+G37+G38+G39+G40)</f>
        <v>493768</v>
      </c>
      <c r="H34" s="188"/>
      <c r="I34" s="188"/>
      <c r="J34" s="188"/>
      <c r="K34" s="188">
        <v>55000</v>
      </c>
    </row>
    <row r="35" spans="1:11" s="24" customFormat="1" ht="12.75">
      <c r="A35" s="150"/>
      <c r="B35" s="150">
        <v>75011</v>
      </c>
      <c r="C35" s="26" t="s">
        <v>320</v>
      </c>
      <c r="D35" s="26">
        <v>792728</v>
      </c>
      <c r="E35" s="26">
        <v>792728</v>
      </c>
      <c r="F35" s="26">
        <v>651926</v>
      </c>
      <c r="G35" s="26">
        <v>125988</v>
      </c>
      <c r="H35" s="26"/>
      <c r="I35" s="26"/>
      <c r="J35" s="26"/>
      <c r="K35" s="26"/>
    </row>
    <row r="36" spans="1:11" s="24" customFormat="1" ht="12.75">
      <c r="A36" s="150"/>
      <c r="B36" s="150">
        <v>75019</v>
      </c>
      <c r="C36" s="26" t="s">
        <v>357</v>
      </c>
      <c r="D36" s="26">
        <v>174134</v>
      </c>
      <c r="E36" s="26">
        <v>174134</v>
      </c>
      <c r="F36" s="26"/>
      <c r="G36" s="26"/>
      <c r="H36" s="26"/>
      <c r="I36" s="26"/>
      <c r="J36" s="26"/>
      <c r="K36" s="26"/>
    </row>
    <row r="37" spans="1:11" s="24" customFormat="1" ht="12.75">
      <c r="A37" s="150"/>
      <c r="B37" s="150">
        <v>75020</v>
      </c>
      <c r="C37" s="26" t="s">
        <v>321</v>
      </c>
      <c r="D37" s="26">
        <v>3364410</v>
      </c>
      <c r="E37" s="26">
        <v>3309410</v>
      </c>
      <c r="F37" s="26">
        <v>1936926</v>
      </c>
      <c r="G37" s="26">
        <v>367530</v>
      </c>
      <c r="H37" s="26"/>
      <c r="I37" s="26"/>
      <c r="J37" s="26"/>
      <c r="K37" s="26">
        <v>55000</v>
      </c>
    </row>
    <row r="38" spans="1:11" s="24" customFormat="1" ht="12.75">
      <c r="A38" s="150"/>
      <c r="B38" s="150">
        <v>75045</v>
      </c>
      <c r="C38" s="26" t="s">
        <v>322</v>
      </c>
      <c r="D38" s="26">
        <v>26000</v>
      </c>
      <c r="E38" s="26">
        <v>26000</v>
      </c>
      <c r="F38" s="26">
        <v>6000</v>
      </c>
      <c r="G38" s="26">
        <v>250</v>
      </c>
      <c r="H38" s="26"/>
      <c r="I38" s="26"/>
      <c r="J38" s="26"/>
      <c r="K38" s="26"/>
    </row>
    <row r="39" spans="1:11" s="24" customFormat="1" ht="12.75">
      <c r="A39" s="150"/>
      <c r="B39" s="150">
        <v>75075</v>
      </c>
      <c r="C39" s="26" t="s">
        <v>358</v>
      </c>
      <c r="D39" s="26">
        <v>80000</v>
      </c>
      <c r="E39" s="26">
        <v>80000</v>
      </c>
      <c r="F39" s="26">
        <v>2800</v>
      </c>
      <c r="G39" s="26"/>
      <c r="H39" s="26"/>
      <c r="I39" s="26"/>
      <c r="J39" s="26"/>
      <c r="K39" s="26"/>
    </row>
    <row r="40" spans="1:11" s="24" customFormat="1" ht="12.75">
      <c r="A40" s="150"/>
      <c r="B40" s="150">
        <v>75095</v>
      </c>
      <c r="C40" s="26" t="s">
        <v>396</v>
      </c>
      <c r="D40" s="26">
        <v>4000</v>
      </c>
      <c r="E40" s="26">
        <v>4000</v>
      </c>
      <c r="F40" s="26"/>
      <c r="G40" s="26"/>
      <c r="H40" s="26"/>
      <c r="I40" s="26"/>
      <c r="J40" s="26"/>
      <c r="K40" s="26"/>
    </row>
    <row r="41" spans="1:11" s="177" customFormat="1" ht="15.75" customHeight="1">
      <c r="A41" s="187">
        <v>754</v>
      </c>
      <c r="B41" s="187"/>
      <c r="C41" s="188" t="s">
        <v>359</v>
      </c>
      <c r="D41" s="188">
        <v>2579142</v>
      </c>
      <c r="E41" s="188">
        <v>2579142</v>
      </c>
      <c r="F41" s="188">
        <v>2091897</v>
      </c>
      <c r="G41" s="188">
        <v>10000</v>
      </c>
      <c r="H41" s="188"/>
      <c r="I41" s="188"/>
      <c r="J41" s="188"/>
      <c r="K41" s="188"/>
    </row>
    <row r="42" spans="1:11" s="24" customFormat="1" ht="12.75">
      <c r="A42" s="150"/>
      <c r="B42" s="150">
        <v>75411</v>
      </c>
      <c r="C42" s="26" t="s">
        <v>324</v>
      </c>
      <c r="D42" s="26">
        <v>2562000</v>
      </c>
      <c r="E42" s="26">
        <v>2562000</v>
      </c>
      <c r="F42" s="26">
        <v>2091897</v>
      </c>
      <c r="G42" s="26">
        <v>10000</v>
      </c>
      <c r="H42" s="26"/>
      <c r="I42" s="26"/>
      <c r="J42" s="26"/>
      <c r="K42" s="26"/>
    </row>
    <row r="43" spans="1:11" s="24" customFormat="1" ht="12.75">
      <c r="A43" s="150"/>
      <c r="B43" s="150">
        <v>75421</v>
      </c>
      <c r="C43" s="26" t="s">
        <v>360</v>
      </c>
      <c r="D43" s="26">
        <v>17142</v>
      </c>
      <c r="E43" s="26">
        <v>17142</v>
      </c>
      <c r="F43" s="26"/>
      <c r="G43" s="26"/>
      <c r="H43" s="26"/>
      <c r="I43" s="26"/>
      <c r="J43" s="26"/>
      <c r="K43" s="26"/>
    </row>
    <row r="44" spans="1:11" s="177" customFormat="1" ht="12.75">
      <c r="A44" s="187">
        <v>757</v>
      </c>
      <c r="B44" s="187"/>
      <c r="C44" s="188" t="s">
        <v>361</v>
      </c>
      <c r="D44" s="188">
        <f>(D45+D46)</f>
        <v>971958</v>
      </c>
      <c r="E44" s="188">
        <f>(D45+D46)</f>
        <v>971958</v>
      </c>
      <c r="F44" s="188"/>
      <c r="G44" s="188"/>
      <c r="H44" s="188"/>
      <c r="I44" s="188">
        <v>110000</v>
      </c>
      <c r="J44" s="188">
        <v>861958</v>
      </c>
      <c r="K44" s="188"/>
    </row>
    <row r="45" spans="1:11" s="24" customFormat="1" ht="12.75">
      <c r="A45" s="150"/>
      <c r="B45" s="150">
        <v>75702</v>
      </c>
      <c r="C45" s="26" t="s">
        <v>286</v>
      </c>
      <c r="D45" s="26">
        <v>110000</v>
      </c>
      <c r="E45" s="26">
        <v>110000</v>
      </c>
      <c r="F45" s="26"/>
      <c r="G45" s="26"/>
      <c r="H45" s="26"/>
      <c r="I45" s="26">
        <v>110000</v>
      </c>
      <c r="J45" s="26"/>
      <c r="K45" s="26"/>
    </row>
    <row r="46" spans="1:11" s="24" customFormat="1" ht="12.75">
      <c r="A46" s="150"/>
      <c r="B46" s="150">
        <v>75704</v>
      </c>
      <c r="C46" s="26" t="s">
        <v>287</v>
      </c>
      <c r="D46" s="26">
        <v>861958</v>
      </c>
      <c r="E46" s="26">
        <v>861958</v>
      </c>
      <c r="F46" s="26"/>
      <c r="G46" s="26"/>
      <c r="H46" s="26"/>
      <c r="I46" s="26"/>
      <c r="J46" s="26">
        <v>861958</v>
      </c>
      <c r="K46" s="26"/>
    </row>
    <row r="47" spans="1:11" s="177" customFormat="1" ht="12.75">
      <c r="A47" s="187">
        <v>758</v>
      </c>
      <c r="B47" s="187"/>
      <c r="C47" s="192" t="s">
        <v>328</v>
      </c>
      <c r="D47" s="188">
        <v>518288</v>
      </c>
      <c r="E47" s="188">
        <v>518288</v>
      </c>
      <c r="F47" s="188"/>
      <c r="G47" s="188"/>
      <c r="H47" s="188"/>
      <c r="I47" s="188"/>
      <c r="J47" s="188"/>
      <c r="K47" s="188"/>
    </row>
    <row r="48" spans="1:11" s="24" customFormat="1" ht="12.75">
      <c r="A48" s="151"/>
      <c r="B48" s="151">
        <v>75818</v>
      </c>
      <c r="C48" s="152" t="s">
        <v>362</v>
      </c>
      <c r="D48" s="153">
        <v>518288</v>
      </c>
      <c r="E48" s="153">
        <v>518288</v>
      </c>
      <c r="F48" s="153"/>
      <c r="G48" s="153"/>
      <c r="H48" s="153"/>
      <c r="I48" s="153"/>
      <c r="J48" s="153"/>
      <c r="K48" s="153"/>
    </row>
    <row r="49" spans="1:11" s="177" customFormat="1" ht="12.75">
      <c r="A49" s="175">
        <v>801</v>
      </c>
      <c r="B49" s="175"/>
      <c r="C49" s="176" t="s">
        <v>329</v>
      </c>
      <c r="D49" s="174">
        <f>(D50+D51+D56+D59+D63+D64)</f>
        <v>8388268</v>
      </c>
      <c r="E49" s="174">
        <f>(E50+E51+E56+E59+E63+E64)</f>
        <v>8371541</v>
      </c>
      <c r="F49" s="174">
        <f>(F50+F51+F56+F59+F62+F63+F64)</f>
        <v>5767649</v>
      </c>
      <c r="G49" s="174">
        <f>(G50+G51+G56+G59+G62+G63+G64)</f>
        <v>956804</v>
      </c>
      <c r="H49" s="174">
        <v>500000</v>
      </c>
      <c r="I49" s="174"/>
      <c r="J49" s="174"/>
      <c r="K49" s="174">
        <v>16727</v>
      </c>
    </row>
    <row r="50" spans="1:11" s="24" customFormat="1" ht="12.75">
      <c r="A50" s="151"/>
      <c r="B50" s="151">
        <v>80114</v>
      </c>
      <c r="C50" s="152" t="s">
        <v>397</v>
      </c>
      <c r="D50" s="153">
        <v>429128</v>
      </c>
      <c r="E50" s="153">
        <v>429128</v>
      </c>
      <c r="F50" s="153">
        <v>313643</v>
      </c>
      <c r="G50" s="153">
        <v>54968</v>
      </c>
      <c r="H50" s="153"/>
      <c r="I50" s="153"/>
      <c r="J50" s="153"/>
      <c r="K50" s="153"/>
    </row>
    <row r="51" spans="1:11" s="24" customFormat="1" ht="12.75">
      <c r="A51" s="151"/>
      <c r="B51" s="151">
        <v>80120</v>
      </c>
      <c r="C51" s="152" t="s">
        <v>330</v>
      </c>
      <c r="D51" s="153">
        <f>(D52+D53+D54+D55)</f>
        <v>3257207</v>
      </c>
      <c r="E51" s="153">
        <f>(E52+E53+E54+E55)</f>
        <v>3240480</v>
      </c>
      <c r="F51" s="153">
        <f>(F52+F53+F54)</f>
        <v>2337959</v>
      </c>
      <c r="G51" s="153">
        <f>(G52+G53+G54)</f>
        <v>385119</v>
      </c>
      <c r="H51" s="153">
        <v>90193</v>
      </c>
      <c r="I51" s="153"/>
      <c r="J51" s="153"/>
      <c r="K51" s="153">
        <v>16727</v>
      </c>
    </row>
    <row r="52" spans="1:11" s="24" customFormat="1" ht="12.75">
      <c r="A52" s="151"/>
      <c r="C52" s="152" t="s">
        <v>300</v>
      </c>
      <c r="D52" s="153">
        <v>1737477</v>
      </c>
      <c r="E52" s="153">
        <v>1720750</v>
      </c>
      <c r="F52" s="153">
        <v>1270708</v>
      </c>
      <c r="G52" s="153">
        <v>206545</v>
      </c>
      <c r="H52" s="153"/>
      <c r="I52" s="153"/>
      <c r="J52" s="153"/>
      <c r="K52" s="153">
        <v>16727</v>
      </c>
    </row>
    <row r="53" spans="1:11" s="24" customFormat="1" ht="12.75">
      <c r="A53" s="151"/>
      <c r="C53" s="152" t="s">
        <v>301</v>
      </c>
      <c r="D53" s="153">
        <v>1063472</v>
      </c>
      <c r="E53" s="153">
        <v>1063472</v>
      </c>
      <c r="F53" s="153">
        <v>792122</v>
      </c>
      <c r="G53" s="153">
        <v>132714</v>
      </c>
      <c r="H53" s="153"/>
      <c r="I53" s="153"/>
      <c r="J53" s="153"/>
      <c r="K53" s="153"/>
    </row>
    <row r="54" spans="1:11" s="24" customFormat="1" ht="12.75">
      <c r="A54" s="151"/>
      <c r="B54" s="151"/>
      <c r="C54" s="152" t="s">
        <v>302</v>
      </c>
      <c r="D54" s="153">
        <v>366065</v>
      </c>
      <c r="E54" s="153">
        <v>366065</v>
      </c>
      <c r="F54" s="153">
        <v>275129</v>
      </c>
      <c r="G54" s="153">
        <v>45860</v>
      </c>
      <c r="H54" s="153"/>
      <c r="I54" s="153"/>
      <c r="J54" s="153"/>
      <c r="K54" s="153"/>
    </row>
    <row r="55" spans="1:11" s="24" customFormat="1" ht="12.75">
      <c r="A55" s="151"/>
      <c r="B55" s="151"/>
      <c r="C55" s="152" t="s">
        <v>548</v>
      </c>
      <c r="D55" s="153">
        <v>90193</v>
      </c>
      <c r="E55" s="153">
        <v>90193</v>
      </c>
      <c r="F55" s="153"/>
      <c r="G55" s="153"/>
      <c r="H55" s="153">
        <v>90193</v>
      </c>
      <c r="I55" s="153"/>
      <c r="J55" s="153"/>
      <c r="K55" s="153"/>
    </row>
    <row r="56" spans="1:11" s="24" customFormat="1" ht="12.75">
      <c r="A56" s="151"/>
      <c r="B56" s="151">
        <v>80123</v>
      </c>
      <c r="C56" s="152" t="s">
        <v>363</v>
      </c>
      <c r="D56" s="153">
        <f>(D57+D58)</f>
        <v>683888</v>
      </c>
      <c r="E56" s="153">
        <v>683888</v>
      </c>
      <c r="F56" s="153">
        <v>503654</v>
      </c>
      <c r="G56" s="153">
        <v>83238</v>
      </c>
      <c r="H56" s="153"/>
      <c r="I56" s="153"/>
      <c r="J56" s="153"/>
      <c r="K56" s="153"/>
    </row>
    <row r="57" spans="1:11" s="24" customFormat="1" ht="12.75">
      <c r="A57" s="151"/>
      <c r="B57" s="151"/>
      <c r="C57" s="152" t="s">
        <v>301</v>
      </c>
      <c r="D57" s="153">
        <v>411292</v>
      </c>
      <c r="E57" s="153">
        <v>411292</v>
      </c>
      <c r="F57" s="153">
        <v>297828</v>
      </c>
      <c r="G57" s="153">
        <v>49670</v>
      </c>
      <c r="H57" s="153"/>
      <c r="I57" s="153"/>
      <c r="J57" s="153"/>
      <c r="K57" s="153"/>
    </row>
    <row r="58" spans="1:11" s="24" customFormat="1" ht="12.75">
      <c r="A58" s="151"/>
      <c r="B58" s="151"/>
      <c r="C58" s="152" t="s">
        <v>302</v>
      </c>
      <c r="D58" s="153">
        <v>272596</v>
      </c>
      <c r="E58" s="153">
        <v>272596</v>
      </c>
      <c r="F58" s="153">
        <v>205826</v>
      </c>
      <c r="G58" s="153">
        <v>33568</v>
      </c>
      <c r="H58" s="153"/>
      <c r="I58" s="153"/>
      <c r="J58" s="153"/>
      <c r="K58" s="153"/>
    </row>
    <row r="59" spans="1:11" s="24" customFormat="1" ht="12.75">
      <c r="A59" s="151"/>
      <c r="B59" s="151">
        <v>80130</v>
      </c>
      <c r="C59" s="152" t="s">
        <v>364</v>
      </c>
      <c r="D59" s="153">
        <f>(D60+D61+D62)</f>
        <v>3929971</v>
      </c>
      <c r="E59" s="153">
        <f>(E60+E61+E62)</f>
        <v>3929971</v>
      </c>
      <c r="F59" s="153">
        <v>2612393</v>
      </c>
      <c r="G59" s="153">
        <v>433479</v>
      </c>
      <c r="H59" s="153"/>
      <c r="I59" s="153"/>
      <c r="J59" s="153"/>
      <c r="K59" s="153"/>
    </row>
    <row r="60" spans="1:11" s="24" customFormat="1" ht="12.75">
      <c r="A60" s="151"/>
      <c r="B60" s="151"/>
      <c r="C60" s="152" t="s">
        <v>301</v>
      </c>
      <c r="D60" s="153">
        <v>1215066</v>
      </c>
      <c r="E60" s="153">
        <v>1215066</v>
      </c>
      <c r="F60" s="153">
        <v>876345</v>
      </c>
      <c r="G60" s="153">
        <v>146151</v>
      </c>
      <c r="H60" s="153">
        <v>409807</v>
      </c>
      <c r="I60" s="153"/>
      <c r="J60" s="153"/>
      <c r="K60" s="153"/>
    </row>
    <row r="61" spans="1:11" s="24" customFormat="1" ht="12.75">
      <c r="A61" s="151"/>
      <c r="B61" s="151"/>
      <c r="C61" s="152" t="s">
        <v>302</v>
      </c>
      <c r="D61" s="153">
        <v>2305098</v>
      </c>
      <c r="E61" s="153">
        <v>2305098</v>
      </c>
      <c r="F61" s="153">
        <v>1736048</v>
      </c>
      <c r="G61" s="153">
        <v>287328</v>
      </c>
      <c r="H61" s="153"/>
      <c r="I61" s="153"/>
      <c r="J61" s="153"/>
      <c r="K61" s="153"/>
    </row>
    <row r="62" spans="1:11" s="24" customFormat="1" ht="12.75">
      <c r="A62" s="151"/>
      <c r="B62" s="151"/>
      <c r="C62" s="152" t="s">
        <v>549</v>
      </c>
      <c r="D62" s="153">
        <v>409807</v>
      </c>
      <c r="E62" s="153">
        <v>409807</v>
      </c>
      <c r="F62" s="153"/>
      <c r="G62" s="153"/>
      <c r="H62" s="153">
        <v>409807</v>
      </c>
      <c r="I62" s="153"/>
      <c r="J62" s="153"/>
      <c r="K62" s="153"/>
    </row>
    <row r="63" spans="1:11" s="24" customFormat="1" ht="15.75" customHeight="1">
      <c r="A63" s="151"/>
      <c r="B63" s="151">
        <v>80146</v>
      </c>
      <c r="C63" s="152" t="s">
        <v>365</v>
      </c>
      <c r="D63" s="153">
        <v>46074</v>
      </c>
      <c r="E63" s="153">
        <v>46074</v>
      </c>
      <c r="F63" s="153"/>
      <c r="G63" s="153"/>
      <c r="H63" s="153"/>
      <c r="I63" s="153"/>
      <c r="J63" s="153"/>
      <c r="K63" s="153"/>
    </row>
    <row r="64" spans="1:11" s="24" customFormat="1" ht="12.75">
      <c r="A64" s="151"/>
      <c r="B64" s="151">
        <v>80195</v>
      </c>
      <c r="C64" s="152" t="s">
        <v>353</v>
      </c>
      <c r="D64" s="153">
        <v>42000</v>
      </c>
      <c r="E64" s="153">
        <v>42000</v>
      </c>
      <c r="F64" s="153"/>
      <c r="G64" s="153"/>
      <c r="H64" s="153"/>
      <c r="I64" s="153"/>
      <c r="J64" s="153"/>
      <c r="K64" s="153"/>
    </row>
    <row r="65" spans="1:11" s="24" customFormat="1" ht="16.5" customHeight="1">
      <c r="A65" s="151"/>
      <c r="B65" s="151"/>
      <c r="C65" s="152" t="s">
        <v>379</v>
      </c>
      <c r="D65" s="153">
        <v>42000</v>
      </c>
      <c r="E65" s="153">
        <v>42000</v>
      </c>
      <c r="F65" s="153"/>
      <c r="G65" s="153"/>
      <c r="H65" s="153"/>
      <c r="I65" s="153"/>
      <c r="J65" s="153"/>
      <c r="K65" s="153"/>
    </row>
    <row r="66" spans="1:11" s="177" customFormat="1" ht="16.5" customHeight="1">
      <c r="A66" s="175">
        <v>803</v>
      </c>
      <c r="B66" s="175"/>
      <c r="C66" s="176" t="s">
        <v>524</v>
      </c>
      <c r="D66" s="174">
        <v>5504</v>
      </c>
      <c r="E66" s="174">
        <v>5504</v>
      </c>
      <c r="F66" s="174">
        <v>63</v>
      </c>
      <c r="G66" s="174">
        <v>11</v>
      </c>
      <c r="H66" s="174"/>
      <c r="I66" s="174"/>
      <c r="J66" s="174"/>
      <c r="K66" s="174"/>
    </row>
    <row r="67" spans="1:11" s="24" customFormat="1" ht="16.5" customHeight="1">
      <c r="A67" s="151"/>
      <c r="B67" s="151">
        <v>80309</v>
      </c>
      <c r="C67" s="152" t="s">
        <v>521</v>
      </c>
      <c r="D67" s="153">
        <v>5504</v>
      </c>
      <c r="E67" s="153">
        <v>5504</v>
      </c>
      <c r="F67" s="153">
        <v>63</v>
      </c>
      <c r="G67" s="153">
        <v>11</v>
      </c>
      <c r="H67" s="153"/>
      <c r="I67" s="153"/>
      <c r="J67" s="153"/>
      <c r="K67" s="153"/>
    </row>
    <row r="68" spans="1:11" s="177" customFormat="1" ht="12.75">
      <c r="A68" s="175">
        <v>851</v>
      </c>
      <c r="B68" s="175"/>
      <c r="C68" s="176" t="s">
        <v>331</v>
      </c>
      <c r="D68" s="174">
        <f>(D69+D70)</f>
        <v>3546481</v>
      </c>
      <c r="E68" s="174">
        <v>1048681</v>
      </c>
      <c r="F68" s="174"/>
      <c r="G68" s="174">
        <v>1048681</v>
      </c>
      <c r="H68" s="174"/>
      <c r="I68" s="174"/>
      <c r="J68" s="174"/>
      <c r="K68" s="174">
        <v>2497800</v>
      </c>
    </row>
    <row r="69" spans="1:11" s="24" customFormat="1" ht="12.75">
      <c r="A69" s="151"/>
      <c r="B69" s="151">
        <v>85111</v>
      </c>
      <c r="C69" s="152" t="s">
        <v>332</v>
      </c>
      <c r="D69" s="153">
        <v>2497800</v>
      </c>
      <c r="E69" s="153"/>
      <c r="F69" s="153"/>
      <c r="G69" s="153"/>
      <c r="H69" s="153"/>
      <c r="I69" s="153"/>
      <c r="J69" s="153"/>
      <c r="K69" s="153">
        <v>2497800</v>
      </c>
    </row>
    <row r="70" spans="1:11" s="24" customFormat="1" ht="12.75">
      <c r="A70" s="151"/>
      <c r="B70" s="151">
        <v>85156</v>
      </c>
      <c r="C70" s="152" t="s">
        <v>366</v>
      </c>
      <c r="D70" s="153">
        <f>(D71+D72)</f>
        <v>1048681</v>
      </c>
      <c r="E70" s="153">
        <v>1048681</v>
      </c>
      <c r="F70" s="153"/>
      <c r="G70" s="153">
        <v>1048681</v>
      </c>
      <c r="H70" s="153"/>
      <c r="I70" s="153"/>
      <c r="J70" s="153"/>
      <c r="K70" s="153"/>
    </row>
    <row r="71" spans="1:11" s="24" customFormat="1" ht="12.75">
      <c r="A71" s="151"/>
      <c r="B71" s="151"/>
      <c r="C71" s="152" t="s">
        <v>295</v>
      </c>
      <c r="D71" s="153">
        <v>2000</v>
      </c>
      <c r="E71" s="153">
        <v>2000</v>
      </c>
      <c r="F71" s="153"/>
      <c r="G71" s="153">
        <v>2000</v>
      </c>
      <c r="H71" s="153"/>
      <c r="I71" s="153"/>
      <c r="J71" s="153"/>
      <c r="K71" s="153"/>
    </row>
    <row r="72" spans="1:11" s="24" customFormat="1" ht="12.75">
      <c r="A72" s="151"/>
      <c r="B72" s="151"/>
      <c r="C72" s="152" t="s">
        <v>296</v>
      </c>
      <c r="D72" s="153">
        <v>1046681</v>
      </c>
      <c r="E72" s="153">
        <v>1046681</v>
      </c>
      <c r="F72" s="153"/>
      <c r="G72" s="153">
        <v>1046681</v>
      </c>
      <c r="H72" s="153"/>
      <c r="I72" s="153"/>
      <c r="J72" s="153"/>
      <c r="K72" s="153"/>
    </row>
    <row r="73" spans="1:11" s="177" customFormat="1" ht="15.75">
      <c r="A73" s="175">
        <v>852</v>
      </c>
      <c r="B73" s="175"/>
      <c r="C73" s="176" t="s">
        <v>333</v>
      </c>
      <c r="D73" s="174">
        <f>(D74+D78+D79+D80+D81+D82)</f>
        <v>3754522</v>
      </c>
      <c r="E73" s="174">
        <f>(E74+E78+E79+E80+E81+E82)</f>
        <v>3664522</v>
      </c>
      <c r="F73" s="174">
        <f>(F74+F78+F79+F80+F81+F82)</f>
        <v>1634051</v>
      </c>
      <c r="G73" s="174">
        <f>(G74+G78+G79+G80+G80+G81)</f>
        <v>348492</v>
      </c>
      <c r="H73" s="174">
        <f>(H77+H79+H82)</f>
        <v>97722</v>
      </c>
      <c r="I73" s="174"/>
      <c r="J73" s="193"/>
      <c r="K73" s="174">
        <v>90000</v>
      </c>
    </row>
    <row r="74" spans="1:11" s="24" customFormat="1" ht="12.75">
      <c r="A74" s="151"/>
      <c r="B74" s="151">
        <v>85201</v>
      </c>
      <c r="C74" s="152" t="s">
        <v>334</v>
      </c>
      <c r="D74" s="153">
        <f>(D75+D76+D77)</f>
        <v>200504</v>
      </c>
      <c r="E74" s="153">
        <f>(E75+E76+E77)</f>
        <v>200504</v>
      </c>
      <c r="F74" s="153">
        <v>44326</v>
      </c>
      <c r="G74" s="153">
        <v>8320</v>
      </c>
      <c r="H74" s="153">
        <v>33504</v>
      </c>
      <c r="I74" s="153"/>
      <c r="J74" s="153"/>
      <c r="K74" s="153"/>
    </row>
    <row r="75" spans="1:11" s="24" customFormat="1" ht="12.75">
      <c r="A75" s="151"/>
      <c r="B75" s="151"/>
      <c r="C75" s="152" t="s">
        <v>298</v>
      </c>
      <c r="D75" s="153">
        <v>44000</v>
      </c>
      <c r="E75" s="153">
        <v>44000</v>
      </c>
      <c r="F75" s="153"/>
      <c r="G75" s="153"/>
      <c r="H75" s="153"/>
      <c r="I75" s="153"/>
      <c r="J75" s="153"/>
      <c r="K75" s="153"/>
    </row>
    <row r="76" spans="1:11" s="24" customFormat="1" ht="12.75">
      <c r="A76" s="151"/>
      <c r="B76" s="151"/>
      <c r="C76" s="152" t="s">
        <v>297</v>
      </c>
      <c r="D76" s="153">
        <v>123000</v>
      </c>
      <c r="E76" s="153">
        <v>123000</v>
      </c>
      <c r="F76" s="153">
        <v>44326</v>
      </c>
      <c r="G76" s="153">
        <v>8320</v>
      </c>
      <c r="H76" s="153"/>
      <c r="I76" s="153"/>
      <c r="J76" s="153"/>
      <c r="K76" s="153"/>
    </row>
    <row r="77" spans="1:11" s="24" customFormat="1" ht="12.75">
      <c r="A77" s="151"/>
      <c r="B77" s="151"/>
      <c r="C77" s="152" t="s">
        <v>299</v>
      </c>
      <c r="D77" s="153">
        <v>33504</v>
      </c>
      <c r="E77" s="153">
        <v>33504</v>
      </c>
      <c r="F77" s="153"/>
      <c r="G77" s="153"/>
      <c r="H77" s="153">
        <v>33504</v>
      </c>
      <c r="I77" s="153"/>
      <c r="J77" s="153"/>
      <c r="K77" s="153"/>
    </row>
    <row r="78" spans="1:11" s="24" customFormat="1" ht="12.75">
      <c r="A78" s="151"/>
      <c r="B78" s="151">
        <v>85202</v>
      </c>
      <c r="C78" s="152" t="s">
        <v>367</v>
      </c>
      <c r="D78" s="153">
        <v>2775000</v>
      </c>
      <c r="E78" s="153">
        <v>2685000</v>
      </c>
      <c r="F78" s="153">
        <v>1423593</v>
      </c>
      <c r="G78" s="153">
        <v>282321</v>
      </c>
      <c r="H78" s="153"/>
      <c r="I78" s="153"/>
      <c r="J78" s="153"/>
      <c r="K78" s="153">
        <v>90000</v>
      </c>
    </row>
    <row r="79" spans="1:11" s="24" customFormat="1" ht="12.75">
      <c r="A79" s="151"/>
      <c r="B79" s="151">
        <v>85204</v>
      </c>
      <c r="C79" s="152" t="s">
        <v>336</v>
      </c>
      <c r="D79" s="153">
        <v>558693</v>
      </c>
      <c r="E79" s="153">
        <v>558693</v>
      </c>
      <c r="F79" s="153">
        <v>22800</v>
      </c>
      <c r="G79" s="153">
        <v>4675</v>
      </c>
      <c r="H79" s="153">
        <v>61218</v>
      </c>
      <c r="I79" s="153"/>
      <c r="J79" s="153"/>
      <c r="K79" s="153"/>
    </row>
    <row r="80" spans="1:11" s="24" customFormat="1" ht="12.75">
      <c r="A80" s="151"/>
      <c r="B80" s="151">
        <v>85218</v>
      </c>
      <c r="C80" s="152" t="s">
        <v>368</v>
      </c>
      <c r="D80" s="153">
        <v>180125</v>
      </c>
      <c r="E80" s="153">
        <v>180125</v>
      </c>
      <c r="F80" s="153">
        <v>119944</v>
      </c>
      <c r="G80" s="153">
        <v>24190</v>
      </c>
      <c r="H80" s="153"/>
      <c r="I80" s="153"/>
      <c r="J80" s="153"/>
      <c r="K80" s="153"/>
    </row>
    <row r="81" spans="1:11" s="24" customFormat="1" ht="12.75">
      <c r="A81" s="151"/>
      <c r="B81" s="151">
        <v>85220</v>
      </c>
      <c r="C81" s="152" t="s">
        <v>369</v>
      </c>
      <c r="D81" s="153">
        <v>37200</v>
      </c>
      <c r="E81" s="153">
        <v>37200</v>
      </c>
      <c r="F81" s="153">
        <v>23388</v>
      </c>
      <c r="G81" s="153">
        <v>4796</v>
      </c>
      <c r="H81" s="153"/>
      <c r="I81" s="153"/>
      <c r="J81" s="153"/>
      <c r="K81" s="153"/>
    </row>
    <row r="82" spans="1:11" s="24" customFormat="1" ht="12.75">
      <c r="A82" s="151"/>
      <c r="B82" s="151">
        <v>85295</v>
      </c>
      <c r="C82" s="152" t="s">
        <v>353</v>
      </c>
      <c r="D82" s="153">
        <v>3000</v>
      </c>
      <c r="E82" s="153">
        <v>3000</v>
      </c>
      <c r="F82" s="153"/>
      <c r="G82" s="153"/>
      <c r="H82" s="153">
        <v>3000</v>
      </c>
      <c r="I82" s="153"/>
      <c r="J82" s="153"/>
      <c r="K82" s="153"/>
    </row>
    <row r="83" spans="1:11" s="177" customFormat="1" ht="17.25" customHeight="1">
      <c r="A83" s="175">
        <v>853</v>
      </c>
      <c r="B83" s="175"/>
      <c r="C83" s="176" t="s">
        <v>370</v>
      </c>
      <c r="D83" s="174">
        <f>(D84+D85+D86)</f>
        <v>992256</v>
      </c>
      <c r="E83" s="174">
        <f>(E84+E85+E86)</f>
        <v>992256</v>
      </c>
      <c r="F83" s="174">
        <f>(F85+F86)</f>
        <v>709416</v>
      </c>
      <c r="G83" s="174">
        <f>(G84+G85+G86)</f>
        <v>120184</v>
      </c>
      <c r="H83" s="174">
        <v>61118</v>
      </c>
      <c r="I83" s="174"/>
      <c r="J83" s="174"/>
      <c r="K83" s="174"/>
    </row>
    <row r="84" spans="1:11" s="24" customFormat="1" ht="12.75">
      <c r="A84" s="151"/>
      <c r="B84" s="151">
        <v>85311</v>
      </c>
      <c r="C84" s="152" t="s">
        <v>278</v>
      </c>
      <c r="D84" s="153">
        <v>61118</v>
      </c>
      <c r="E84" s="153">
        <v>61118</v>
      </c>
      <c r="F84" s="153"/>
      <c r="G84" s="153"/>
      <c r="H84" s="153">
        <v>61118</v>
      </c>
      <c r="I84" s="153"/>
      <c r="J84" s="153"/>
      <c r="K84" s="153"/>
    </row>
    <row r="85" spans="1:11" s="24" customFormat="1" ht="12.75">
      <c r="A85" s="151"/>
      <c r="B85" s="151">
        <v>85321</v>
      </c>
      <c r="C85" s="152" t="s">
        <v>371</v>
      </c>
      <c r="D85" s="153">
        <v>98200</v>
      </c>
      <c r="E85" s="153">
        <v>98200</v>
      </c>
      <c r="F85" s="153">
        <v>72532</v>
      </c>
      <c r="G85" s="153">
        <v>8410</v>
      </c>
      <c r="H85" s="153"/>
      <c r="I85" s="153"/>
      <c r="J85" s="153"/>
      <c r="K85" s="153"/>
    </row>
    <row r="86" spans="1:11" s="24" customFormat="1" ht="12.75">
      <c r="A86" s="151"/>
      <c r="B86" s="151">
        <v>85333</v>
      </c>
      <c r="C86" s="152" t="s">
        <v>281</v>
      </c>
      <c r="D86" s="153">
        <v>832938</v>
      </c>
      <c r="E86" s="153">
        <v>832938</v>
      </c>
      <c r="F86" s="153">
        <v>636884</v>
      </c>
      <c r="G86" s="153">
        <v>111774</v>
      </c>
      <c r="H86" s="153"/>
      <c r="I86" s="153"/>
      <c r="J86" s="153"/>
      <c r="K86" s="153"/>
    </row>
    <row r="87" spans="1:11" s="177" customFormat="1" ht="25.5">
      <c r="A87" s="175">
        <v>854</v>
      </c>
      <c r="B87" s="175"/>
      <c r="C87" s="176" t="s">
        <v>372</v>
      </c>
      <c r="D87" s="174">
        <f>(D88+D89+D92+D93+D94+D95)</f>
        <v>1324766</v>
      </c>
      <c r="E87" s="174">
        <v>1324766</v>
      </c>
      <c r="F87" s="174">
        <f>(F88+F89+F92+F93+F94+F95)</f>
        <v>806595</v>
      </c>
      <c r="G87" s="174">
        <f>(G88+G89+G90+G91)</f>
        <v>206552</v>
      </c>
      <c r="H87" s="174"/>
      <c r="I87" s="174"/>
      <c r="J87" s="174"/>
      <c r="K87" s="174"/>
    </row>
    <row r="88" spans="1:11" s="24" customFormat="1" ht="12.75">
      <c r="A88" s="151"/>
      <c r="B88" s="151">
        <v>85406</v>
      </c>
      <c r="C88" s="152" t="s">
        <v>373</v>
      </c>
      <c r="D88" s="153">
        <v>558160</v>
      </c>
      <c r="E88" s="153">
        <v>558160</v>
      </c>
      <c r="F88" s="153">
        <v>408676</v>
      </c>
      <c r="G88" s="153">
        <v>76386</v>
      </c>
      <c r="H88" s="153"/>
      <c r="I88" s="153"/>
      <c r="J88" s="153"/>
      <c r="K88" s="153"/>
    </row>
    <row r="89" spans="1:11" s="24" customFormat="1" ht="12.75">
      <c r="A89" s="151"/>
      <c r="B89" s="151">
        <v>85410</v>
      </c>
      <c r="C89" s="152" t="s">
        <v>374</v>
      </c>
      <c r="D89" s="153">
        <v>703695</v>
      </c>
      <c r="E89" s="153">
        <v>703695</v>
      </c>
      <c r="F89" s="153">
        <v>394469</v>
      </c>
      <c r="G89" s="153">
        <v>65083</v>
      </c>
      <c r="H89" s="153"/>
      <c r="I89" s="153"/>
      <c r="J89" s="153"/>
      <c r="K89" s="153"/>
    </row>
    <row r="90" spans="1:11" s="24" customFormat="1" ht="12.75">
      <c r="A90" s="151"/>
      <c r="B90" s="151"/>
      <c r="C90" s="152" t="s">
        <v>303</v>
      </c>
      <c r="D90" s="153">
        <v>251710</v>
      </c>
      <c r="E90" s="153">
        <v>251710</v>
      </c>
      <c r="F90" s="153">
        <v>127831</v>
      </c>
      <c r="G90" s="153">
        <v>21312</v>
      </c>
      <c r="H90" s="153"/>
      <c r="I90" s="153"/>
      <c r="J90" s="153"/>
      <c r="K90" s="153"/>
    </row>
    <row r="91" spans="1:11" s="24" customFormat="1" ht="12.75">
      <c r="A91" s="151"/>
      <c r="B91" s="151"/>
      <c r="C91" s="152" t="s">
        <v>304</v>
      </c>
      <c r="D91" s="153">
        <v>451985</v>
      </c>
      <c r="E91" s="153">
        <v>451985</v>
      </c>
      <c r="F91" s="153">
        <v>266638</v>
      </c>
      <c r="G91" s="153">
        <v>43771</v>
      </c>
      <c r="H91" s="153"/>
      <c r="I91" s="153"/>
      <c r="J91" s="153"/>
      <c r="K91" s="153"/>
    </row>
    <row r="92" spans="1:11" s="24" customFormat="1" ht="12.75">
      <c r="A92" s="151"/>
      <c r="B92" s="151">
        <v>85415</v>
      </c>
      <c r="C92" s="152" t="s">
        <v>375</v>
      </c>
      <c r="D92" s="153">
        <v>18234</v>
      </c>
      <c r="E92" s="153">
        <v>18234</v>
      </c>
      <c r="F92" s="153"/>
      <c r="G92" s="153"/>
      <c r="H92" s="153"/>
      <c r="I92" s="153"/>
      <c r="J92" s="153"/>
      <c r="K92" s="153"/>
    </row>
    <row r="93" spans="1:11" s="24" customFormat="1" ht="12.75">
      <c r="A93" s="151"/>
      <c r="B93" s="151">
        <v>85418</v>
      </c>
      <c r="C93" s="152" t="s">
        <v>288</v>
      </c>
      <c r="D93" s="153">
        <v>3500</v>
      </c>
      <c r="E93" s="153">
        <v>3500</v>
      </c>
      <c r="F93" s="153">
        <v>1050</v>
      </c>
      <c r="G93" s="153"/>
      <c r="H93" s="153"/>
      <c r="I93" s="153"/>
      <c r="J93" s="153"/>
      <c r="K93" s="153"/>
    </row>
    <row r="94" spans="1:11" s="24" customFormat="1" ht="12.75">
      <c r="A94" s="151"/>
      <c r="B94" s="151">
        <v>85446</v>
      </c>
      <c r="C94" s="152" t="s">
        <v>289</v>
      </c>
      <c r="D94" s="153">
        <v>4877</v>
      </c>
      <c r="E94" s="153">
        <v>4877</v>
      </c>
      <c r="F94" s="153"/>
      <c r="G94" s="153"/>
      <c r="H94" s="153"/>
      <c r="I94" s="153"/>
      <c r="J94" s="153"/>
      <c r="K94" s="153"/>
    </row>
    <row r="95" spans="1:11" s="24" customFormat="1" ht="12.75">
      <c r="A95" s="151"/>
      <c r="B95" s="151">
        <v>85495</v>
      </c>
      <c r="C95" s="152" t="s">
        <v>353</v>
      </c>
      <c r="D95" s="153">
        <v>36300</v>
      </c>
      <c r="E95" s="153">
        <v>36300</v>
      </c>
      <c r="F95" s="153">
        <v>2400</v>
      </c>
      <c r="G95" s="153"/>
      <c r="H95" s="153"/>
      <c r="I95" s="153"/>
      <c r="J95" s="153"/>
      <c r="K95" s="153"/>
    </row>
    <row r="96" spans="1:11" s="24" customFormat="1" ht="12.75">
      <c r="A96" s="151"/>
      <c r="B96" s="151"/>
      <c r="C96" s="152" t="s">
        <v>380</v>
      </c>
      <c r="D96" s="153">
        <v>6300</v>
      </c>
      <c r="E96" s="153">
        <v>6300</v>
      </c>
      <c r="F96" s="153"/>
      <c r="G96" s="153"/>
      <c r="H96" s="153"/>
      <c r="I96" s="153"/>
      <c r="J96" s="153"/>
      <c r="K96" s="153"/>
    </row>
    <row r="97" spans="1:11" s="24" customFormat="1" ht="12.75">
      <c r="A97" s="151"/>
      <c r="B97" s="151"/>
      <c r="C97" s="152" t="s">
        <v>381</v>
      </c>
      <c r="D97" s="153">
        <v>30000</v>
      </c>
      <c r="E97" s="153">
        <v>30000</v>
      </c>
      <c r="F97" s="153">
        <v>2400</v>
      </c>
      <c r="G97" s="153"/>
      <c r="H97" s="153"/>
      <c r="I97" s="153"/>
      <c r="J97" s="153"/>
      <c r="K97" s="153"/>
    </row>
    <row r="98" spans="1:11" s="177" customFormat="1" ht="12.75" customHeight="1">
      <c r="A98" s="175">
        <v>921</v>
      </c>
      <c r="B98" s="175"/>
      <c r="C98" s="176" t="s">
        <v>376</v>
      </c>
      <c r="D98" s="174">
        <f>(D99+D100+D101+D102)</f>
        <v>767000</v>
      </c>
      <c r="E98" s="174">
        <v>767000</v>
      </c>
      <c r="F98" s="174">
        <v>15900</v>
      </c>
      <c r="G98" s="174"/>
      <c r="H98" s="174">
        <v>120000</v>
      </c>
      <c r="I98" s="174"/>
      <c r="J98" s="174"/>
      <c r="K98" s="174"/>
    </row>
    <row r="99" spans="1:11" s="24" customFormat="1" ht="13.5" customHeight="1">
      <c r="A99" s="151"/>
      <c r="B99" s="151">
        <v>92105</v>
      </c>
      <c r="C99" s="152" t="s">
        <v>377</v>
      </c>
      <c r="D99" s="153">
        <v>47000</v>
      </c>
      <c r="E99" s="153">
        <v>47000</v>
      </c>
      <c r="F99" s="153">
        <v>3900</v>
      </c>
      <c r="G99" s="153"/>
      <c r="H99" s="153"/>
      <c r="I99" s="153"/>
      <c r="J99" s="153"/>
      <c r="K99" s="153"/>
    </row>
    <row r="100" spans="1:11" s="24" customFormat="1" ht="12.75">
      <c r="A100" s="151"/>
      <c r="B100" s="151">
        <v>92109</v>
      </c>
      <c r="C100" s="152" t="s">
        <v>291</v>
      </c>
      <c r="D100" s="153">
        <v>688000</v>
      </c>
      <c r="E100" s="153">
        <v>688000</v>
      </c>
      <c r="F100" s="153"/>
      <c r="G100" s="153"/>
      <c r="H100" s="153">
        <v>100000</v>
      </c>
      <c r="I100" s="153"/>
      <c r="J100" s="153"/>
      <c r="K100" s="153"/>
    </row>
    <row r="101" spans="1:11" s="24" customFormat="1" ht="12.75">
      <c r="A101" s="151"/>
      <c r="B101" s="151">
        <v>92116</v>
      </c>
      <c r="C101" s="152" t="s">
        <v>290</v>
      </c>
      <c r="D101" s="153">
        <v>20000</v>
      </c>
      <c r="E101" s="153">
        <v>20000</v>
      </c>
      <c r="F101" s="153"/>
      <c r="G101" s="153"/>
      <c r="H101" s="153">
        <v>20000</v>
      </c>
      <c r="I101" s="153"/>
      <c r="J101" s="153"/>
      <c r="K101" s="153"/>
    </row>
    <row r="102" spans="1:11" s="24" customFormat="1" ht="25.5">
      <c r="A102" s="151"/>
      <c r="B102" s="151">
        <v>92195</v>
      </c>
      <c r="C102" s="152" t="s">
        <v>398</v>
      </c>
      <c r="D102" s="153">
        <v>12000</v>
      </c>
      <c r="E102" s="153">
        <v>12000</v>
      </c>
      <c r="F102" s="153">
        <v>12000</v>
      </c>
      <c r="G102" s="153"/>
      <c r="H102" s="153"/>
      <c r="I102" s="153"/>
      <c r="J102" s="153"/>
      <c r="K102" s="153"/>
    </row>
    <row r="103" spans="1:11" s="177" customFormat="1" ht="12.75">
      <c r="A103" s="175">
        <v>926</v>
      </c>
      <c r="B103" s="175"/>
      <c r="C103" s="176" t="s">
        <v>378</v>
      </c>
      <c r="D103" s="174">
        <v>34800</v>
      </c>
      <c r="E103" s="174">
        <v>34800</v>
      </c>
      <c r="F103" s="174">
        <v>8700</v>
      </c>
      <c r="G103" s="174"/>
      <c r="H103" s="174"/>
      <c r="I103" s="174"/>
      <c r="J103" s="174"/>
      <c r="K103" s="174"/>
    </row>
    <row r="104" spans="1:11" s="24" customFormat="1" ht="12.75">
      <c r="A104" s="151"/>
      <c r="B104" s="151">
        <v>92605</v>
      </c>
      <c r="C104" s="152" t="s">
        <v>382</v>
      </c>
      <c r="D104" s="153">
        <v>34800</v>
      </c>
      <c r="E104" s="153">
        <v>34800</v>
      </c>
      <c r="F104" s="153">
        <v>8700</v>
      </c>
      <c r="G104" s="153"/>
      <c r="H104" s="153"/>
      <c r="I104" s="153"/>
      <c r="J104" s="153"/>
      <c r="K104" s="153"/>
    </row>
    <row r="105" spans="1:11" s="27" customFormat="1" ht="24.75" customHeight="1">
      <c r="A105" s="393" t="s">
        <v>30</v>
      </c>
      <c r="B105" s="394"/>
      <c r="C105" s="395"/>
      <c r="D105" s="23">
        <f>(D8+D10+D13+D18+D20+D30+D34+D41+D44+D47+D49+D68+D73+D83+D87+D98+D103+D66)</f>
        <v>35324857</v>
      </c>
      <c r="E105" s="23">
        <f>(E8+E10+E13+E18+E20+E30+E34+E41+E44+E47+E49+E68+E73+E83+E87+E98+E103+E66)</f>
        <v>26672581</v>
      </c>
      <c r="F105" s="23">
        <f>(F13+F30+F34+F41+F49+F73+F83+F87+F98+F103+F66)</f>
        <v>14084899</v>
      </c>
      <c r="G105" s="23">
        <f>(G13+G30+G34+G41+G49+G68+G73+G83+G87+G66)</f>
        <v>3268464</v>
      </c>
      <c r="H105" s="23">
        <f>(H13+H49+H73+H83+H98+H66)</f>
        <v>839568</v>
      </c>
      <c r="I105" s="23">
        <v>110000</v>
      </c>
      <c r="J105" s="23">
        <v>861958</v>
      </c>
      <c r="K105" s="23">
        <f>(K13+K34+K49+K68+K73)</f>
        <v>8652276</v>
      </c>
    </row>
  </sheetData>
  <sheetProtection/>
  <mergeCells count="10">
    <mergeCell ref="A105:C105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4960629921259843" bottom="0.7874015748031497" header="0.5118110236220472" footer="0.5118110236220472"/>
  <pageSetup fitToHeight="4" fitToWidth="1" horizontalDpi="600" verticalDpi="600" orientation="landscape" paperSize="9" r:id="rId1"/>
  <headerFooter alignWithMargins="0">
    <oddHeader>&amp;RZałącznik nr &amp;A
do uchwały Rady Powiatu nr XIV/82/08
z dnia 14 lutego 2008r.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5.625" style="1" customWidth="1"/>
    <col min="2" max="2" width="5.00390625" style="1" bestFit="1" customWidth="1"/>
    <col min="3" max="3" width="7.00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11.625" style="1" bestFit="1" customWidth="1"/>
    <col min="14" max="14" width="10.25390625" style="1" customWidth="1"/>
    <col min="15" max="15" width="16.75390625" style="3" customWidth="1"/>
    <col min="16" max="16384" width="9.125" style="1" customWidth="1"/>
  </cols>
  <sheetData>
    <row r="1" spans="1:15" s="18" customFormat="1" ht="12.75">
      <c r="A1" s="398" t="s">
        <v>54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s="18" customFormat="1" ht="10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1" t="s">
        <v>14</v>
      </c>
    </row>
    <row r="3" spans="1:15" s="18" customFormat="1" ht="19.5" customHeight="1">
      <c r="A3" s="399" t="s">
        <v>18</v>
      </c>
      <c r="B3" s="399" t="s">
        <v>1</v>
      </c>
      <c r="C3" s="399" t="s">
        <v>13</v>
      </c>
      <c r="D3" s="400" t="s">
        <v>45</v>
      </c>
      <c r="E3" s="400" t="s">
        <v>19</v>
      </c>
      <c r="F3" s="387" t="s">
        <v>55</v>
      </c>
      <c r="G3" s="377" t="s">
        <v>27</v>
      </c>
      <c r="H3" s="377"/>
      <c r="I3" s="377"/>
      <c r="J3" s="377"/>
      <c r="K3" s="377"/>
      <c r="L3" s="377"/>
      <c r="M3" s="377"/>
      <c r="N3" s="386"/>
      <c r="O3" s="400" t="s">
        <v>20</v>
      </c>
    </row>
    <row r="4" spans="1:15" s="18" customFormat="1" ht="19.5" customHeight="1">
      <c r="A4" s="399"/>
      <c r="B4" s="399"/>
      <c r="C4" s="399"/>
      <c r="D4" s="400"/>
      <c r="E4" s="400"/>
      <c r="F4" s="388"/>
      <c r="G4" s="386" t="s">
        <v>56</v>
      </c>
      <c r="H4" s="400" t="s">
        <v>10</v>
      </c>
      <c r="I4" s="400"/>
      <c r="J4" s="400"/>
      <c r="K4" s="400"/>
      <c r="L4" s="400" t="s">
        <v>17</v>
      </c>
      <c r="M4" s="400" t="s">
        <v>57</v>
      </c>
      <c r="N4" s="387" t="s">
        <v>58</v>
      </c>
      <c r="O4" s="400"/>
    </row>
    <row r="5" spans="1:15" s="18" customFormat="1" ht="29.25" customHeight="1">
      <c r="A5" s="399"/>
      <c r="B5" s="399"/>
      <c r="C5" s="399"/>
      <c r="D5" s="400"/>
      <c r="E5" s="400"/>
      <c r="F5" s="388"/>
      <c r="G5" s="386"/>
      <c r="H5" s="400" t="s">
        <v>47</v>
      </c>
      <c r="I5" s="400" t="s">
        <v>43</v>
      </c>
      <c r="J5" s="400" t="s">
        <v>48</v>
      </c>
      <c r="K5" s="400" t="s">
        <v>44</v>
      </c>
      <c r="L5" s="400"/>
      <c r="M5" s="400"/>
      <c r="N5" s="388"/>
      <c r="O5" s="400"/>
    </row>
    <row r="6" spans="1:15" s="18" customFormat="1" ht="19.5" customHeight="1">
      <c r="A6" s="399"/>
      <c r="B6" s="399"/>
      <c r="C6" s="399"/>
      <c r="D6" s="400"/>
      <c r="E6" s="400"/>
      <c r="F6" s="388"/>
      <c r="G6" s="386"/>
      <c r="H6" s="400"/>
      <c r="I6" s="400"/>
      <c r="J6" s="400"/>
      <c r="K6" s="400"/>
      <c r="L6" s="400"/>
      <c r="M6" s="400"/>
      <c r="N6" s="388"/>
      <c r="O6" s="400"/>
    </row>
    <row r="7" spans="1:15" s="18" customFormat="1" ht="19.5" customHeight="1">
      <c r="A7" s="399"/>
      <c r="B7" s="399"/>
      <c r="C7" s="399"/>
      <c r="D7" s="400"/>
      <c r="E7" s="400"/>
      <c r="F7" s="376"/>
      <c r="G7" s="386"/>
      <c r="H7" s="400"/>
      <c r="I7" s="400"/>
      <c r="J7" s="400"/>
      <c r="K7" s="400"/>
      <c r="L7" s="400"/>
      <c r="M7" s="400"/>
      <c r="N7" s="376"/>
      <c r="O7" s="400"/>
    </row>
    <row r="8" spans="1:15" s="18" customFormat="1" ht="7.5" customHeight="1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6">
        <v>10</v>
      </c>
      <c r="K8" s="116">
        <v>11</v>
      </c>
      <c r="L8" s="116">
        <v>12</v>
      </c>
      <c r="M8" s="116">
        <v>13</v>
      </c>
      <c r="N8" s="116"/>
      <c r="O8" s="116">
        <v>13</v>
      </c>
    </row>
    <row r="9" spans="1:15" s="18" customFormat="1" ht="124.5" customHeight="1">
      <c r="A9" s="45" t="s">
        <v>6</v>
      </c>
      <c r="B9" s="83">
        <v>851</v>
      </c>
      <c r="C9" s="83">
        <v>85111</v>
      </c>
      <c r="D9" s="231" t="s">
        <v>472</v>
      </c>
      <c r="E9" s="232">
        <v>3021420</v>
      </c>
      <c r="F9" s="232">
        <v>21420</v>
      </c>
      <c r="G9" s="232">
        <v>2497800</v>
      </c>
      <c r="H9" s="232">
        <v>374672</v>
      </c>
      <c r="I9" s="231"/>
      <c r="J9" s="233" t="s">
        <v>21</v>
      </c>
      <c r="K9" s="215">
        <v>2123128</v>
      </c>
      <c r="L9" s="215">
        <v>257400</v>
      </c>
      <c r="M9" s="215">
        <v>244800</v>
      </c>
      <c r="N9" s="83"/>
      <c r="O9" s="234" t="s">
        <v>399</v>
      </c>
    </row>
    <row r="10" spans="1:15" s="18" customFormat="1" ht="102">
      <c r="A10" s="41" t="s">
        <v>7</v>
      </c>
      <c r="B10" s="84">
        <v>600</v>
      </c>
      <c r="C10" s="84">
        <v>60014</v>
      </c>
      <c r="D10" s="231" t="s">
        <v>400</v>
      </c>
      <c r="E10" s="134">
        <v>2244331</v>
      </c>
      <c r="F10" s="134">
        <v>81331</v>
      </c>
      <c r="G10" s="134">
        <v>2163000</v>
      </c>
      <c r="H10" s="84"/>
      <c r="I10" s="134">
        <v>780200</v>
      </c>
      <c r="J10" s="324">
        <v>85000</v>
      </c>
      <c r="K10" s="134">
        <v>1297800</v>
      </c>
      <c r="L10" s="84"/>
      <c r="M10" s="84"/>
      <c r="N10" s="84"/>
      <c r="O10" s="235" t="s">
        <v>399</v>
      </c>
    </row>
    <row r="11" spans="1:15" s="18" customFormat="1" ht="63.75">
      <c r="A11" s="41">
        <v>3</v>
      </c>
      <c r="B11" s="84">
        <v>600</v>
      </c>
      <c r="C11" s="84">
        <v>60014</v>
      </c>
      <c r="D11" s="231" t="s">
        <v>401</v>
      </c>
      <c r="E11" s="134">
        <v>1777114</v>
      </c>
      <c r="F11" s="134">
        <v>37314</v>
      </c>
      <c r="G11" s="134">
        <v>1739800</v>
      </c>
      <c r="H11" s="84"/>
      <c r="I11" s="134">
        <v>695920</v>
      </c>
      <c r="J11" s="347" t="s">
        <v>21</v>
      </c>
      <c r="K11" s="134">
        <v>1043880</v>
      </c>
      <c r="L11" s="84"/>
      <c r="M11" s="84"/>
      <c r="N11" s="137"/>
      <c r="O11" s="237" t="s">
        <v>399</v>
      </c>
    </row>
    <row r="12" spans="1:15" s="18" customFormat="1" ht="76.5">
      <c r="A12" s="41">
        <v>4</v>
      </c>
      <c r="B12" s="84">
        <v>600</v>
      </c>
      <c r="C12" s="84">
        <v>60014</v>
      </c>
      <c r="D12" s="231" t="s">
        <v>402</v>
      </c>
      <c r="E12" s="134">
        <v>4527355</v>
      </c>
      <c r="F12" s="134">
        <v>54955</v>
      </c>
      <c r="G12" s="134"/>
      <c r="H12" s="84"/>
      <c r="I12" s="134"/>
      <c r="J12" s="231" t="s">
        <v>21</v>
      </c>
      <c r="K12" s="134"/>
      <c r="L12" s="134">
        <v>4472400</v>
      </c>
      <c r="M12" s="137"/>
      <c r="N12" s="137"/>
      <c r="O12" s="237" t="s">
        <v>399</v>
      </c>
    </row>
    <row r="13" spans="1:15" s="18" customFormat="1" ht="63.75">
      <c r="A13" s="41">
        <v>5</v>
      </c>
      <c r="B13" s="84">
        <v>600</v>
      </c>
      <c r="C13" s="84">
        <v>60014</v>
      </c>
      <c r="D13" s="231" t="s">
        <v>403</v>
      </c>
      <c r="E13" s="134">
        <v>5600000</v>
      </c>
      <c r="F13" s="134"/>
      <c r="G13" s="134"/>
      <c r="H13" s="84"/>
      <c r="I13" s="134"/>
      <c r="J13" s="348" t="s">
        <v>21</v>
      </c>
      <c r="K13" s="134"/>
      <c r="L13" s="134">
        <v>140000</v>
      </c>
      <c r="M13" s="217">
        <v>5460000</v>
      </c>
      <c r="N13" s="82"/>
      <c r="O13" s="323" t="s">
        <v>399</v>
      </c>
    </row>
    <row r="14" spans="1:15" s="18" customFormat="1" ht="51">
      <c r="A14" s="39">
        <v>6</v>
      </c>
      <c r="B14" s="238">
        <v>600</v>
      </c>
      <c r="C14" s="238">
        <v>60014</v>
      </c>
      <c r="D14" s="231" t="s">
        <v>404</v>
      </c>
      <c r="E14" s="239">
        <v>1980000</v>
      </c>
      <c r="F14" s="238"/>
      <c r="G14" s="238"/>
      <c r="H14" s="238"/>
      <c r="I14" s="238"/>
      <c r="J14" s="236"/>
      <c r="K14" s="238"/>
      <c r="L14" s="239">
        <v>80000</v>
      </c>
      <c r="M14" s="217">
        <v>1900000</v>
      </c>
      <c r="N14" s="82"/>
      <c r="O14" s="323" t="s">
        <v>399</v>
      </c>
    </row>
    <row r="15" spans="1:15" s="18" customFormat="1" ht="38.25">
      <c r="A15" s="39">
        <v>7</v>
      </c>
      <c r="B15" s="238">
        <v>600</v>
      </c>
      <c r="C15" s="238">
        <v>60014</v>
      </c>
      <c r="D15" s="231" t="s">
        <v>512</v>
      </c>
      <c r="E15" s="239">
        <v>416000</v>
      </c>
      <c r="F15" s="239">
        <v>6000</v>
      </c>
      <c r="G15" s="239">
        <v>50000</v>
      </c>
      <c r="H15" s="239">
        <v>50000</v>
      </c>
      <c r="I15" s="238"/>
      <c r="J15" s="236"/>
      <c r="K15" s="238"/>
      <c r="L15" s="239">
        <v>360000</v>
      </c>
      <c r="M15" s="217"/>
      <c r="N15" s="82"/>
      <c r="O15" s="323" t="s">
        <v>399</v>
      </c>
    </row>
    <row r="16" spans="1:15" s="18" customFormat="1" ht="38.25">
      <c r="A16" s="39">
        <v>8</v>
      </c>
      <c r="B16" s="238">
        <v>926</v>
      </c>
      <c r="C16" s="238">
        <v>92601</v>
      </c>
      <c r="D16" s="231" t="s">
        <v>555</v>
      </c>
      <c r="E16" s="239">
        <v>600000</v>
      </c>
      <c r="F16" s="238"/>
      <c r="G16" s="238"/>
      <c r="H16" s="238"/>
      <c r="I16" s="238"/>
      <c r="J16" s="236"/>
      <c r="K16" s="238"/>
      <c r="L16" s="239">
        <v>100000</v>
      </c>
      <c r="M16" s="217">
        <v>500000</v>
      </c>
      <c r="N16" s="82"/>
      <c r="O16" s="323" t="s">
        <v>399</v>
      </c>
    </row>
    <row r="17" spans="1:15" s="240" customFormat="1" ht="22.5" customHeight="1">
      <c r="A17" s="378" t="s">
        <v>46</v>
      </c>
      <c r="B17" s="378"/>
      <c r="C17" s="378"/>
      <c r="D17" s="378"/>
      <c r="E17" s="131">
        <f>(E9+E10+E11+E12+E13+E14+E15+E16)</f>
        <v>20166220</v>
      </c>
      <c r="F17" s="131">
        <f>(F9+F10+F11+F12+F13+F14+F15+F16)</f>
        <v>201020</v>
      </c>
      <c r="G17" s="131">
        <f>(G9+G10+G11+G15)</f>
        <v>6450600</v>
      </c>
      <c r="H17" s="131">
        <f>(H9+H15)</f>
        <v>424672</v>
      </c>
      <c r="I17" s="131">
        <f>(I10+I11)</f>
        <v>1476120</v>
      </c>
      <c r="J17" s="131">
        <v>85000</v>
      </c>
      <c r="K17" s="131">
        <f>(K9+K10+K11)</f>
        <v>4464808</v>
      </c>
      <c r="L17" s="131">
        <f>(L9+L12+L13+L14+L15+L16)</f>
        <v>5409800</v>
      </c>
      <c r="M17" s="131">
        <f>(M9+M13+M14+M16)</f>
        <v>8104800</v>
      </c>
      <c r="N17" s="15"/>
      <c r="O17" s="130" t="s">
        <v>15</v>
      </c>
    </row>
    <row r="19" ht="12.75">
      <c r="A19" s="1" t="s">
        <v>26</v>
      </c>
    </row>
    <row r="20" ht="12.75">
      <c r="A20" s="1" t="s">
        <v>22</v>
      </c>
    </row>
    <row r="21" ht="12.75">
      <c r="A21" s="1" t="s">
        <v>23</v>
      </c>
    </row>
    <row r="22" ht="12.75">
      <c r="A22" s="1" t="s">
        <v>24</v>
      </c>
    </row>
    <row r="23" ht="12.75">
      <c r="A23" s="1" t="s">
        <v>25</v>
      </c>
    </row>
  </sheetData>
  <sheetProtection/>
  <mergeCells count="19">
    <mergeCell ref="G3:N3"/>
    <mergeCell ref="L4:L7"/>
    <mergeCell ref="A17:D17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2" fitToWidth="1" horizontalDpi="600" verticalDpi="600" orientation="landscape" paperSize="9" scale="89" r:id="rId1"/>
  <headerFooter alignWithMargins="0">
    <oddHeader>&amp;R&amp;9Załącznik nr &amp;A
do uchwały Rady Powiatu nr XIV/82/08 
z dnia 14 lutego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44" sqref="J44"/>
    </sheetView>
  </sheetViews>
  <sheetFormatPr defaultColWidth="9.00390625" defaultRowHeight="12.75"/>
  <cols>
    <col min="1" max="1" width="5.625" style="1" customWidth="1"/>
    <col min="2" max="2" width="6.875" style="29" customWidth="1"/>
    <col min="3" max="3" width="7.75390625" style="29" customWidth="1"/>
    <col min="4" max="4" width="15.625" style="1" customWidth="1"/>
    <col min="5" max="5" width="12.75390625" style="3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 customHeight="1">
      <c r="A1" s="382" t="s">
        <v>59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0.5" customHeight="1">
      <c r="A2" s="7"/>
      <c r="B2" s="307"/>
      <c r="C2" s="307"/>
      <c r="D2" s="7"/>
      <c r="E2" s="7"/>
      <c r="F2" s="7"/>
      <c r="G2" s="7"/>
      <c r="H2" s="7"/>
      <c r="I2" s="7"/>
      <c r="J2" s="5" t="s">
        <v>14</v>
      </c>
    </row>
    <row r="3" spans="1:10" s="18" customFormat="1" ht="19.5" customHeight="1">
      <c r="A3" s="383" t="s">
        <v>18</v>
      </c>
      <c r="B3" s="364" t="s">
        <v>1</v>
      </c>
      <c r="C3" s="364" t="s">
        <v>13</v>
      </c>
      <c r="D3" s="387" t="s">
        <v>50</v>
      </c>
      <c r="E3" s="402" t="s">
        <v>27</v>
      </c>
      <c r="F3" s="377"/>
      <c r="G3" s="377"/>
      <c r="H3" s="377"/>
      <c r="I3" s="386"/>
      <c r="J3" s="387" t="s">
        <v>20</v>
      </c>
    </row>
    <row r="4" spans="1:10" s="18" customFormat="1" ht="19.5" customHeight="1">
      <c r="A4" s="384"/>
      <c r="B4" s="365"/>
      <c r="C4" s="365"/>
      <c r="D4" s="388"/>
      <c r="E4" s="387" t="s">
        <v>60</v>
      </c>
      <c r="F4" s="402" t="s">
        <v>10</v>
      </c>
      <c r="G4" s="377"/>
      <c r="H4" s="377"/>
      <c r="I4" s="386"/>
      <c r="J4" s="388"/>
    </row>
    <row r="5" spans="1:10" s="18" customFormat="1" ht="29.25" customHeight="1">
      <c r="A5" s="384"/>
      <c r="B5" s="365"/>
      <c r="C5" s="365"/>
      <c r="D5" s="388"/>
      <c r="E5" s="388"/>
      <c r="F5" s="387" t="s">
        <v>47</v>
      </c>
      <c r="G5" s="387" t="s">
        <v>43</v>
      </c>
      <c r="H5" s="387" t="s">
        <v>49</v>
      </c>
      <c r="I5" s="387" t="s">
        <v>44</v>
      </c>
      <c r="J5" s="388"/>
    </row>
    <row r="6" spans="1:10" s="18" customFormat="1" ht="19.5" customHeight="1">
      <c r="A6" s="384"/>
      <c r="B6" s="365"/>
      <c r="C6" s="365"/>
      <c r="D6" s="388"/>
      <c r="E6" s="388"/>
      <c r="F6" s="388"/>
      <c r="G6" s="388"/>
      <c r="H6" s="388"/>
      <c r="I6" s="388"/>
      <c r="J6" s="388"/>
    </row>
    <row r="7" spans="1:10" s="18" customFormat="1" ht="19.5" customHeight="1">
      <c r="A7" s="385"/>
      <c r="B7" s="401"/>
      <c r="C7" s="401"/>
      <c r="D7" s="376"/>
      <c r="E7" s="376"/>
      <c r="F7" s="376"/>
      <c r="G7" s="376"/>
      <c r="H7" s="376"/>
      <c r="I7" s="376"/>
      <c r="J7" s="376"/>
    </row>
    <row r="8" spans="1:10" ht="7.5" customHeight="1">
      <c r="A8" s="10">
        <v>1</v>
      </c>
      <c r="B8" s="308">
        <v>2</v>
      </c>
      <c r="C8" s="308">
        <v>3</v>
      </c>
      <c r="D8" s="10">
        <v>4</v>
      </c>
      <c r="E8" s="10">
        <v>6</v>
      </c>
      <c r="F8" s="10">
        <v>7</v>
      </c>
      <c r="G8" s="10">
        <v>8</v>
      </c>
      <c r="H8" s="10">
        <v>9</v>
      </c>
      <c r="I8" s="10">
        <v>10</v>
      </c>
      <c r="J8" s="10">
        <v>11</v>
      </c>
    </row>
    <row r="9" spans="1:10" ht="126" customHeight="1">
      <c r="A9" s="16" t="s">
        <v>6</v>
      </c>
      <c r="B9" s="309">
        <v>600</v>
      </c>
      <c r="C9" s="309">
        <v>60014</v>
      </c>
      <c r="D9" s="311" t="s">
        <v>474</v>
      </c>
      <c r="E9" s="309">
        <v>151898</v>
      </c>
      <c r="F9" s="12"/>
      <c r="G9" s="309">
        <v>75949</v>
      </c>
      <c r="H9" s="19" t="s">
        <v>475</v>
      </c>
      <c r="I9" s="12"/>
      <c r="J9" s="312" t="s">
        <v>476</v>
      </c>
    </row>
    <row r="10" spans="1:10" ht="127.5">
      <c r="A10" s="17" t="s">
        <v>7</v>
      </c>
      <c r="B10" s="310">
        <v>600</v>
      </c>
      <c r="C10" s="310">
        <v>60014</v>
      </c>
      <c r="D10" s="20" t="s">
        <v>513</v>
      </c>
      <c r="E10" s="310">
        <v>180000</v>
      </c>
      <c r="F10" s="13"/>
      <c r="G10" s="310">
        <v>119836</v>
      </c>
      <c r="H10" s="19" t="s">
        <v>518</v>
      </c>
      <c r="I10" s="13"/>
      <c r="J10" s="313" t="s">
        <v>476</v>
      </c>
    </row>
    <row r="11" spans="1:10" ht="114.75">
      <c r="A11" s="315" t="s">
        <v>8</v>
      </c>
      <c r="B11" s="316">
        <v>600</v>
      </c>
      <c r="C11" s="316">
        <v>60014</v>
      </c>
      <c r="D11" s="297" t="s">
        <v>477</v>
      </c>
      <c r="E11" s="316">
        <v>80000</v>
      </c>
      <c r="F11" s="298"/>
      <c r="G11" s="316">
        <v>40000</v>
      </c>
      <c r="H11" s="314" t="s">
        <v>478</v>
      </c>
      <c r="I11" s="298"/>
      <c r="J11" s="317" t="s">
        <v>476</v>
      </c>
    </row>
    <row r="12" spans="1:10" ht="63.75">
      <c r="A12" s="315" t="s">
        <v>0</v>
      </c>
      <c r="B12" s="318">
        <v>600</v>
      </c>
      <c r="C12" s="318">
        <v>60014</v>
      </c>
      <c r="D12" s="93" t="s">
        <v>479</v>
      </c>
      <c r="E12" s="318">
        <v>75445</v>
      </c>
      <c r="F12" s="11"/>
      <c r="G12" s="318">
        <v>37722</v>
      </c>
      <c r="H12" s="93" t="s">
        <v>480</v>
      </c>
      <c r="I12" s="11"/>
      <c r="J12" s="86" t="s">
        <v>476</v>
      </c>
    </row>
    <row r="13" spans="1:10" ht="102">
      <c r="A13" s="315" t="s">
        <v>209</v>
      </c>
      <c r="B13" s="318">
        <v>600</v>
      </c>
      <c r="C13" s="318">
        <v>60014</v>
      </c>
      <c r="D13" s="93" t="s">
        <v>486</v>
      </c>
      <c r="E13" s="318">
        <v>106864</v>
      </c>
      <c r="F13" s="11"/>
      <c r="G13" s="318">
        <v>64119</v>
      </c>
      <c r="H13" s="93" t="s">
        <v>487</v>
      </c>
      <c r="I13" s="11"/>
      <c r="J13" s="86" t="s">
        <v>476</v>
      </c>
    </row>
    <row r="14" spans="1:10" ht="191.25">
      <c r="A14" s="315" t="s">
        <v>223</v>
      </c>
      <c r="B14" s="318">
        <v>600</v>
      </c>
      <c r="C14" s="318">
        <v>60014</v>
      </c>
      <c r="D14" s="93" t="s">
        <v>488</v>
      </c>
      <c r="E14" s="318">
        <v>80000</v>
      </c>
      <c r="F14" s="11"/>
      <c r="G14" s="318">
        <v>40000</v>
      </c>
      <c r="H14" s="93" t="s">
        <v>478</v>
      </c>
      <c r="I14" s="11"/>
      <c r="J14" s="86" t="s">
        <v>476</v>
      </c>
    </row>
    <row r="15" spans="1:10" ht="102">
      <c r="A15" s="315" t="s">
        <v>226</v>
      </c>
      <c r="B15" s="318">
        <v>600</v>
      </c>
      <c r="C15" s="318">
        <v>60014</v>
      </c>
      <c r="D15" s="93" t="s">
        <v>489</v>
      </c>
      <c r="E15" s="318">
        <v>50000</v>
      </c>
      <c r="F15" s="11"/>
      <c r="G15" s="318">
        <v>26000</v>
      </c>
      <c r="H15" s="93" t="s">
        <v>490</v>
      </c>
      <c r="I15" s="11"/>
      <c r="J15" s="86" t="s">
        <v>476</v>
      </c>
    </row>
    <row r="16" spans="1:10" ht="178.5">
      <c r="A16" s="315" t="s">
        <v>229</v>
      </c>
      <c r="B16" s="318">
        <v>600</v>
      </c>
      <c r="C16" s="318">
        <v>60014</v>
      </c>
      <c r="D16" s="93" t="s">
        <v>491</v>
      </c>
      <c r="E16" s="318">
        <v>367838</v>
      </c>
      <c r="F16" s="11"/>
      <c r="G16" s="318">
        <v>183919</v>
      </c>
      <c r="H16" s="93" t="s">
        <v>492</v>
      </c>
      <c r="I16" s="11"/>
      <c r="J16" s="86" t="s">
        <v>476</v>
      </c>
    </row>
    <row r="17" spans="1:10" ht="114.75">
      <c r="A17" s="315" t="s">
        <v>232</v>
      </c>
      <c r="B17" s="318">
        <v>600</v>
      </c>
      <c r="C17" s="318">
        <v>60014</v>
      </c>
      <c r="D17" s="93" t="s">
        <v>495</v>
      </c>
      <c r="E17" s="318">
        <v>91463</v>
      </c>
      <c r="F17" s="11"/>
      <c r="G17" s="318">
        <v>45731</v>
      </c>
      <c r="H17" s="93" t="s">
        <v>493</v>
      </c>
      <c r="I17" s="11"/>
      <c r="J17" s="86" t="s">
        <v>476</v>
      </c>
    </row>
    <row r="18" spans="1:10" ht="114.75">
      <c r="A18" s="315" t="s">
        <v>235</v>
      </c>
      <c r="B18" s="318">
        <v>600</v>
      </c>
      <c r="C18" s="318">
        <v>60014</v>
      </c>
      <c r="D18" s="93" t="s">
        <v>494</v>
      </c>
      <c r="E18" s="318">
        <v>130000</v>
      </c>
      <c r="F18" s="11"/>
      <c r="G18" s="318">
        <v>65000</v>
      </c>
      <c r="H18" s="93" t="s">
        <v>496</v>
      </c>
      <c r="I18" s="11"/>
      <c r="J18" s="86" t="s">
        <v>476</v>
      </c>
    </row>
    <row r="19" spans="1:10" ht="127.5">
      <c r="A19" s="315" t="s">
        <v>481</v>
      </c>
      <c r="B19" s="318">
        <v>600</v>
      </c>
      <c r="C19" s="318">
        <v>60014</v>
      </c>
      <c r="D19" s="93" t="s">
        <v>497</v>
      </c>
      <c r="E19" s="318">
        <v>116864</v>
      </c>
      <c r="F19" s="11"/>
      <c r="G19" s="318">
        <v>76864</v>
      </c>
      <c r="H19" s="93" t="s">
        <v>478</v>
      </c>
      <c r="I19" s="11"/>
      <c r="J19" s="86" t="s">
        <v>476</v>
      </c>
    </row>
    <row r="20" spans="1:10" ht="76.5">
      <c r="A20" s="315" t="s">
        <v>482</v>
      </c>
      <c r="B20" s="318">
        <v>600</v>
      </c>
      <c r="C20" s="318">
        <v>60014</v>
      </c>
      <c r="D20" s="93" t="s">
        <v>498</v>
      </c>
      <c r="E20" s="318">
        <v>86596</v>
      </c>
      <c r="F20" s="11"/>
      <c r="G20" s="318">
        <v>43298</v>
      </c>
      <c r="H20" s="93" t="s">
        <v>500</v>
      </c>
      <c r="I20" s="11"/>
      <c r="J20" s="86" t="s">
        <v>476</v>
      </c>
    </row>
    <row r="21" spans="1:10" ht="76.5">
      <c r="A21" s="315" t="s">
        <v>483</v>
      </c>
      <c r="B21" s="318">
        <v>600</v>
      </c>
      <c r="C21" s="318">
        <v>60014</v>
      </c>
      <c r="D21" s="93" t="s">
        <v>498</v>
      </c>
      <c r="E21" s="318">
        <v>76325</v>
      </c>
      <c r="F21" s="11"/>
      <c r="G21" s="318">
        <v>38163</v>
      </c>
      <c r="H21" s="93" t="s">
        <v>499</v>
      </c>
      <c r="I21" s="11"/>
      <c r="J21" s="86" t="s">
        <v>476</v>
      </c>
    </row>
    <row r="22" spans="1:10" ht="89.25">
      <c r="A22" s="315" t="s">
        <v>484</v>
      </c>
      <c r="B22" s="318">
        <v>600</v>
      </c>
      <c r="C22" s="318">
        <v>60014</v>
      </c>
      <c r="D22" s="93" t="s">
        <v>501</v>
      </c>
      <c r="E22" s="318">
        <v>106656</v>
      </c>
      <c r="F22" s="11"/>
      <c r="G22" s="318">
        <v>53328</v>
      </c>
      <c r="H22" s="93" t="s">
        <v>502</v>
      </c>
      <c r="I22" s="11"/>
      <c r="J22" s="86" t="s">
        <v>476</v>
      </c>
    </row>
    <row r="23" spans="1:10" ht="89.25">
      <c r="A23" s="315" t="s">
        <v>485</v>
      </c>
      <c r="B23" s="318">
        <v>600</v>
      </c>
      <c r="C23" s="318">
        <v>60014</v>
      </c>
      <c r="D23" s="93" t="s">
        <v>503</v>
      </c>
      <c r="E23" s="318">
        <v>100000</v>
      </c>
      <c r="F23" s="11"/>
      <c r="G23" s="318">
        <v>50000</v>
      </c>
      <c r="H23" s="93" t="s">
        <v>504</v>
      </c>
      <c r="I23" s="11"/>
      <c r="J23" s="86" t="s">
        <v>476</v>
      </c>
    </row>
    <row r="24" spans="1:10" ht="63.75">
      <c r="A24" s="315">
        <v>16</v>
      </c>
      <c r="B24" s="318">
        <v>600</v>
      </c>
      <c r="C24" s="318">
        <v>60014</v>
      </c>
      <c r="D24" s="93" t="s">
        <v>527</v>
      </c>
      <c r="E24" s="318">
        <v>40000</v>
      </c>
      <c r="F24" s="11"/>
      <c r="G24" s="318">
        <v>20000</v>
      </c>
      <c r="H24" s="93" t="s">
        <v>528</v>
      </c>
      <c r="I24" s="11"/>
      <c r="J24" s="86" t="s">
        <v>476</v>
      </c>
    </row>
    <row r="25" spans="1:10" ht="51">
      <c r="A25" s="315">
        <v>17</v>
      </c>
      <c r="B25" s="318">
        <v>750</v>
      </c>
      <c r="C25" s="318">
        <v>75020</v>
      </c>
      <c r="D25" s="93" t="s">
        <v>505</v>
      </c>
      <c r="E25" s="318">
        <v>25000</v>
      </c>
      <c r="F25" s="318">
        <v>25000</v>
      </c>
      <c r="G25" s="318"/>
      <c r="H25" s="93" t="s">
        <v>516</v>
      </c>
      <c r="I25" s="11"/>
      <c r="J25" s="86" t="s">
        <v>399</v>
      </c>
    </row>
    <row r="26" spans="1:10" ht="51">
      <c r="A26" s="315">
        <v>18</v>
      </c>
      <c r="B26" s="318">
        <v>750</v>
      </c>
      <c r="C26" s="318">
        <v>75020</v>
      </c>
      <c r="D26" s="93" t="s">
        <v>515</v>
      </c>
      <c r="E26" s="318">
        <v>20000</v>
      </c>
      <c r="F26" s="318">
        <v>20000</v>
      </c>
      <c r="G26" s="318"/>
      <c r="H26" s="93" t="s">
        <v>516</v>
      </c>
      <c r="I26" s="11"/>
      <c r="J26" s="86" t="s">
        <v>399</v>
      </c>
    </row>
    <row r="27" spans="1:10" ht="51">
      <c r="A27" s="315">
        <v>19</v>
      </c>
      <c r="B27" s="318">
        <v>750</v>
      </c>
      <c r="C27" s="318">
        <v>75020</v>
      </c>
      <c r="D27" s="93" t="s">
        <v>514</v>
      </c>
      <c r="E27" s="318">
        <v>10000</v>
      </c>
      <c r="F27" s="318">
        <v>10000</v>
      </c>
      <c r="G27" s="318"/>
      <c r="H27" s="93" t="s">
        <v>516</v>
      </c>
      <c r="I27" s="11"/>
      <c r="J27" s="86" t="s">
        <v>399</v>
      </c>
    </row>
    <row r="28" spans="1:10" ht="63.75">
      <c r="A28" s="315">
        <v>20</v>
      </c>
      <c r="B28" s="318">
        <v>801</v>
      </c>
      <c r="C28" s="318">
        <v>80120</v>
      </c>
      <c r="D28" s="93" t="s">
        <v>517</v>
      </c>
      <c r="E28" s="318">
        <v>16727</v>
      </c>
      <c r="F28" s="318">
        <v>16727</v>
      </c>
      <c r="G28" s="318"/>
      <c r="H28" s="93" t="s">
        <v>516</v>
      </c>
      <c r="I28" s="11"/>
      <c r="J28" s="86" t="s">
        <v>510</v>
      </c>
    </row>
    <row r="29" spans="1:10" ht="51">
      <c r="A29" s="315">
        <v>21</v>
      </c>
      <c r="B29" s="318">
        <v>852</v>
      </c>
      <c r="C29" s="318">
        <v>85202</v>
      </c>
      <c r="D29" s="93" t="s">
        <v>506</v>
      </c>
      <c r="E29" s="318">
        <v>50000</v>
      </c>
      <c r="F29" s="318">
        <v>50000</v>
      </c>
      <c r="G29" s="318"/>
      <c r="H29" s="93" t="s">
        <v>516</v>
      </c>
      <c r="I29" s="11"/>
      <c r="J29" s="86" t="s">
        <v>507</v>
      </c>
    </row>
    <row r="30" spans="1:10" ht="51">
      <c r="A30" s="315">
        <v>22</v>
      </c>
      <c r="B30" s="318">
        <v>852</v>
      </c>
      <c r="C30" s="318">
        <v>85202</v>
      </c>
      <c r="D30" s="93" t="s">
        <v>508</v>
      </c>
      <c r="E30" s="318">
        <v>40000</v>
      </c>
      <c r="F30" s="318">
        <v>40000</v>
      </c>
      <c r="G30" s="318"/>
      <c r="H30" s="93" t="s">
        <v>516</v>
      </c>
      <c r="I30" s="11"/>
      <c r="J30" s="86" t="s">
        <v>507</v>
      </c>
    </row>
    <row r="31" spans="1:10" ht="22.5" customHeight="1">
      <c r="A31" s="379" t="s">
        <v>46</v>
      </c>
      <c r="B31" s="380"/>
      <c r="C31" s="380"/>
      <c r="D31" s="381"/>
      <c r="E31" s="216">
        <f>SUM(E9:E30)</f>
        <v>2001676</v>
      </c>
      <c r="F31" s="216">
        <f>SUM(F9:F30)</f>
        <v>161727</v>
      </c>
      <c r="G31" s="216">
        <f>SUM(G9:G30)</f>
        <v>979929</v>
      </c>
      <c r="H31" s="216">
        <v>860020</v>
      </c>
      <c r="I31" s="319"/>
      <c r="J31" s="319" t="s">
        <v>15</v>
      </c>
    </row>
    <row r="33" ht="12.75">
      <c r="A33" s="1" t="s">
        <v>26</v>
      </c>
    </row>
    <row r="34" ht="12.75">
      <c r="A34" s="1" t="s">
        <v>22</v>
      </c>
    </row>
    <row r="35" ht="12.75">
      <c r="A35" s="1" t="s">
        <v>23</v>
      </c>
    </row>
    <row r="36" ht="12.75">
      <c r="A36" s="1" t="s">
        <v>24</v>
      </c>
    </row>
    <row r="37" ht="12.75">
      <c r="A37" s="1" t="s">
        <v>25</v>
      </c>
    </row>
  </sheetData>
  <sheetProtection/>
  <mergeCells count="14">
    <mergeCell ref="A31:D31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&amp;A
do uchwały Rady Powiatu nr XIV/82/08 
z dnia 14 lutego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C4" sqref="C4"/>
    </sheetView>
  </sheetViews>
  <sheetFormatPr defaultColWidth="9.00390625" defaultRowHeight="12.75"/>
  <cols>
    <col min="1" max="1" width="4.625" style="62" customWidth="1"/>
    <col min="2" max="2" width="43.25390625" style="62" customWidth="1"/>
    <col min="3" max="3" width="9.875" style="62" customWidth="1"/>
    <col min="4" max="6" width="9.875" style="62" bestFit="1" customWidth="1"/>
    <col min="7" max="16384" width="9.125" style="62" customWidth="1"/>
  </cols>
  <sheetData>
    <row r="1" s="61" customFormat="1" ht="12">
      <c r="C1" s="61" t="s">
        <v>82</v>
      </c>
    </row>
    <row r="2" spans="3:4" s="61" customFormat="1" ht="12">
      <c r="C2" s="61" t="s">
        <v>83</v>
      </c>
      <c r="D2" s="61" t="s">
        <v>558</v>
      </c>
    </row>
    <row r="3" s="61" customFormat="1" ht="12">
      <c r="C3" s="61" t="s">
        <v>559</v>
      </c>
    </row>
    <row r="4" s="61" customFormat="1" ht="12">
      <c r="C4" s="61" t="s">
        <v>560</v>
      </c>
    </row>
    <row r="5" ht="15.75">
      <c r="C5" s="63"/>
    </row>
    <row r="7" spans="1:6" ht="25.5" customHeight="1">
      <c r="A7" s="404" t="s">
        <v>84</v>
      </c>
      <c r="B7" s="404"/>
      <c r="C7" s="404"/>
      <c r="D7" s="404"/>
      <c r="E7" s="404"/>
      <c r="F7" s="404"/>
    </row>
    <row r="8" spans="1:6" ht="25.5" customHeight="1">
      <c r="A8" s="64"/>
      <c r="B8" s="64"/>
      <c r="C8" s="64"/>
      <c r="D8" s="64"/>
      <c r="E8" s="64"/>
      <c r="F8" s="64"/>
    </row>
    <row r="9" ht="12.75">
      <c r="F9" s="65" t="s">
        <v>85</v>
      </c>
    </row>
    <row r="10" spans="1:6" ht="35.25" customHeight="1">
      <c r="A10" s="403" t="s">
        <v>86</v>
      </c>
      <c r="B10" s="403" t="s">
        <v>87</v>
      </c>
      <c r="C10" s="403" t="s">
        <v>88</v>
      </c>
      <c r="D10" s="403" t="s">
        <v>89</v>
      </c>
      <c r="E10" s="403"/>
      <c r="F10" s="403"/>
    </row>
    <row r="11" spans="1:6" ht="27.75" customHeight="1">
      <c r="A11" s="403"/>
      <c r="B11" s="403"/>
      <c r="C11" s="403"/>
      <c r="D11" s="66" t="s">
        <v>90</v>
      </c>
      <c r="E11" s="66" t="s">
        <v>91</v>
      </c>
      <c r="F11" s="66" t="s">
        <v>92</v>
      </c>
    </row>
    <row r="12" spans="1:6" ht="12.75">
      <c r="A12" s="67" t="s">
        <v>93</v>
      </c>
      <c r="B12" s="68" t="s">
        <v>94</v>
      </c>
      <c r="C12" s="68">
        <f>SUM(C13:C15)</f>
        <v>5504</v>
      </c>
      <c r="D12" s="68"/>
      <c r="E12" s="68"/>
      <c r="F12" s="68"/>
    </row>
    <row r="13" spans="1:6" ht="12.75">
      <c r="A13" s="68"/>
      <c r="B13" s="69" t="s">
        <v>95</v>
      </c>
      <c r="C13" s="68"/>
      <c r="D13" s="68"/>
      <c r="E13" s="68"/>
      <c r="F13" s="68"/>
    </row>
    <row r="14" spans="1:6" ht="12.75">
      <c r="A14" s="68"/>
      <c r="B14" s="69" t="s">
        <v>96</v>
      </c>
      <c r="C14" s="68">
        <v>1376</v>
      </c>
      <c r="D14" s="68"/>
      <c r="E14" s="68"/>
      <c r="F14" s="68"/>
    </row>
    <row r="15" spans="1:6" ht="12.75">
      <c r="A15" s="70"/>
      <c r="B15" s="71" t="s">
        <v>97</v>
      </c>
      <c r="C15" s="70">
        <v>4128</v>
      </c>
      <c r="D15" s="70"/>
      <c r="E15" s="70"/>
      <c r="F15" s="70"/>
    </row>
    <row r="16" spans="1:6" s="210" customFormat="1" ht="12.75">
      <c r="A16" s="207" t="s">
        <v>98</v>
      </c>
      <c r="B16" s="208" t="s">
        <v>99</v>
      </c>
      <c r="C16" s="203">
        <f>SUM(C17:C19)</f>
        <v>6400600</v>
      </c>
      <c r="D16" s="209">
        <f>SUM(D17:D19)</f>
        <v>5049800</v>
      </c>
      <c r="E16" s="209">
        <f>SUM(E17:E19)</f>
        <v>8104800</v>
      </c>
      <c r="F16" s="209">
        <f aca="true" t="shared" si="0" ref="F16:F23">(D16+E16)</f>
        <v>13154600</v>
      </c>
    </row>
    <row r="17" spans="1:6" ht="12.75">
      <c r="A17" s="68"/>
      <c r="B17" s="69" t="s">
        <v>95</v>
      </c>
      <c r="C17" s="205">
        <v>1850792</v>
      </c>
      <c r="D17" s="205">
        <v>1476710</v>
      </c>
      <c r="E17" s="205">
        <v>2032720</v>
      </c>
      <c r="F17" s="205">
        <f t="shared" si="0"/>
        <v>3509430</v>
      </c>
    </row>
    <row r="18" spans="1:6" ht="12.75">
      <c r="A18" s="68"/>
      <c r="B18" s="69" t="s">
        <v>96</v>
      </c>
      <c r="C18" s="205">
        <v>85000</v>
      </c>
      <c r="D18" s="205">
        <v>670860</v>
      </c>
      <c r="E18" s="205">
        <v>1104000</v>
      </c>
      <c r="F18" s="205">
        <f t="shared" si="0"/>
        <v>1774860</v>
      </c>
    </row>
    <row r="19" spans="1:6" ht="12.75">
      <c r="A19" s="70"/>
      <c r="B19" s="71" t="s">
        <v>97</v>
      </c>
      <c r="C19" s="206">
        <v>4464808</v>
      </c>
      <c r="D19" s="206">
        <v>2902230</v>
      </c>
      <c r="E19" s="206">
        <v>4968080</v>
      </c>
      <c r="F19" s="206">
        <f t="shared" si="0"/>
        <v>7870310</v>
      </c>
    </row>
    <row r="20" spans="1:6" s="214" customFormat="1" ht="12.75">
      <c r="A20" s="211"/>
      <c r="B20" s="212" t="s">
        <v>100</v>
      </c>
      <c r="C20" s="213">
        <f>SUM(C21:C23)</f>
        <v>6406104</v>
      </c>
      <c r="D20" s="213">
        <f>SUM(D21:D23)</f>
        <v>5049800</v>
      </c>
      <c r="E20" s="213">
        <f>SUM(E21:E23)</f>
        <v>8104800</v>
      </c>
      <c r="F20" s="213">
        <f t="shared" si="0"/>
        <v>13154600</v>
      </c>
    </row>
    <row r="21" spans="1:6" ht="12.75">
      <c r="A21" s="68"/>
      <c r="B21" s="69" t="s">
        <v>95</v>
      </c>
      <c r="C21" s="205">
        <v>1850792</v>
      </c>
      <c r="D21" s="205">
        <v>1476710</v>
      </c>
      <c r="E21" s="205">
        <v>2032720</v>
      </c>
      <c r="F21" s="205">
        <f t="shared" si="0"/>
        <v>3509430</v>
      </c>
    </row>
    <row r="22" spans="1:6" ht="12.75">
      <c r="A22" s="68"/>
      <c r="B22" s="69" t="s">
        <v>96</v>
      </c>
      <c r="C22" s="205">
        <f>(C14+C18)</f>
        <v>86376</v>
      </c>
      <c r="D22" s="205">
        <v>670860</v>
      </c>
      <c r="E22" s="205">
        <v>1104000</v>
      </c>
      <c r="F22" s="205">
        <f t="shared" si="0"/>
        <v>1774860</v>
      </c>
    </row>
    <row r="23" spans="1:6" ht="12.75">
      <c r="A23" s="70"/>
      <c r="B23" s="71" t="s">
        <v>97</v>
      </c>
      <c r="C23" s="206">
        <f>(C15+C19)</f>
        <v>4468936</v>
      </c>
      <c r="D23" s="206">
        <v>2902230</v>
      </c>
      <c r="E23" s="206">
        <v>4968080</v>
      </c>
      <c r="F23" s="206">
        <f t="shared" si="0"/>
        <v>7870310</v>
      </c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F1">
      <selection activeCell="D15" sqref="D15"/>
    </sheetView>
  </sheetViews>
  <sheetFormatPr defaultColWidth="9.00390625" defaultRowHeight="12.75"/>
  <cols>
    <col min="1" max="1" width="4.625" style="62" customWidth="1"/>
    <col min="2" max="2" width="35.375" style="62" customWidth="1"/>
    <col min="3" max="3" width="9.125" style="62" customWidth="1"/>
    <col min="4" max="4" width="10.375" style="62" customWidth="1"/>
    <col min="5" max="6" width="9.625" style="62" bestFit="1" customWidth="1"/>
    <col min="7" max="7" width="29.875" style="62" customWidth="1"/>
    <col min="8" max="8" width="15.625" style="62" bestFit="1" customWidth="1"/>
    <col min="9" max="9" width="13.25390625" style="62" customWidth="1"/>
    <col min="10" max="10" width="14.375" style="62" customWidth="1"/>
    <col min="11" max="11" width="13.00390625" style="62" bestFit="1" customWidth="1"/>
    <col min="12" max="12" width="14.125" style="62" bestFit="1" customWidth="1"/>
    <col min="13" max="13" width="9.125" style="62" customWidth="1"/>
    <col min="14" max="14" width="11.375" style="62" bestFit="1" customWidth="1"/>
    <col min="15" max="16384" width="9.125" style="62" customWidth="1"/>
  </cols>
  <sheetData>
    <row r="1" spans="1:13" s="61" customFormat="1" ht="15">
      <c r="A1" s="349"/>
      <c r="B1" s="349"/>
      <c r="C1" s="349"/>
      <c r="D1" s="349"/>
      <c r="E1" s="349"/>
      <c r="F1" s="349"/>
      <c r="G1" s="349"/>
      <c r="H1" s="349"/>
      <c r="I1" s="349"/>
      <c r="J1" s="349" t="s">
        <v>101</v>
      </c>
      <c r="K1" s="349"/>
      <c r="L1" s="349"/>
      <c r="M1" s="349"/>
    </row>
    <row r="2" spans="1:13" s="61" customFormat="1" ht="15">
      <c r="A2" s="349"/>
      <c r="B2" s="349"/>
      <c r="C2" s="349"/>
      <c r="D2" s="349"/>
      <c r="E2" s="349"/>
      <c r="F2" s="349"/>
      <c r="G2" s="349"/>
      <c r="H2" s="349"/>
      <c r="I2" s="349"/>
      <c r="J2" s="349" t="s">
        <v>564</v>
      </c>
      <c r="K2" s="349" t="s">
        <v>558</v>
      </c>
      <c r="L2" s="349"/>
      <c r="M2" s="349"/>
    </row>
    <row r="3" spans="1:13" s="61" customFormat="1" ht="15">
      <c r="A3" s="349"/>
      <c r="B3" s="349"/>
      <c r="C3" s="349"/>
      <c r="D3" s="349"/>
      <c r="E3" s="349"/>
      <c r="F3" s="349"/>
      <c r="G3" s="349"/>
      <c r="H3" s="349"/>
      <c r="I3" s="349"/>
      <c r="J3" s="349" t="s">
        <v>559</v>
      </c>
      <c r="K3" s="349"/>
      <c r="L3" s="349"/>
      <c r="M3" s="349"/>
    </row>
    <row r="4" spans="1:13" s="61" customFormat="1" ht="15">
      <c r="A4" s="349"/>
      <c r="B4" s="349"/>
      <c r="C4" s="349"/>
      <c r="D4" s="349"/>
      <c r="E4" s="349"/>
      <c r="F4" s="349"/>
      <c r="G4" s="349"/>
      <c r="H4" s="349"/>
      <c r="I4" s="349"/>
      <c r="J4" s="349" t="s">
        <v>565</v>
      </c>
      <c r="K4" s="349"/>
      <c r="L4" s="349"/>
      <c r="M4" s="349"/>
    </row>
    <row r="5" spans="1:13" s="61" customFormat="1" ht="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ht="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</row>
    <row r="7" spans="1:13" ht="15">
      <c r="A7" s="408" t="s">
        <v>117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</row>
    <row r="8" spans="1:13" ht="15">
      <c r="A8" s="350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</row>
    <row r="9" spans="1:13" ht="15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51" t="s">
        <v>85</v>
      </c>
    </row>
    <row r="10" spans="1:13" ht="48" customHeight="1">
      <c r="A10" s="405" t="s">
        <v>86</v>
      </c>
      <c r="B10" s="405" t="s">
        <v>103</v>
      </c>
      <c r="C10" s="405" t="s">
        <v>104</v>
      </c>
      <c r="D10" s="405" t="s">
        <v>20</v>
      </c>
      <c r="E10" s="405" t="s">
        <v>1</v>
      </c>
      <c r="F10" s="405" t="s">
        <v>2</v>
      </c>
      <c r="G10" s="405" t="s">
        <v>105</v>
      </c>
      <c r="H10" s="405"/>
      <c r="I10" s="405" t="s">
        <v>106</v>
      </c>
      <c r="J10" s="405" t="s">
        <v>88</v>
      </c>
      <c r="K10" s="405" t="s">
        <v>566</v>
      </c>
      <c r="L10" s="405"/>
      <c r="M10" s="405"/>
    </row>
    <row r="11" spans="1:13" ht="57" customHeight="1">
      <c r="A11" s="405"/>
      <c r="B11" s="405"/>
      <c r="C11" s="405"/>
      <c r="D11" s="405"/>
      <c r="E11" s="405"/>
      <c r="F11" s="405"/>
      <c r="G11" s="352" t="s">
        <v>108</v>
      </c>
      <c r="H11" s="352" t="s">
        <v>109</v>
      </c>
      <c r="I11" s="405"/>
      <c r="J11" s="405"/>
      <c r="K11" s="352" t="s">
        <v>90</v>
      </c>
      <c r="L11" s="352" t="s">
        <v>91</v>
      </c>
      <c r="M11" s="352" t="s">
        <v>110</v>
      </c>
    </row>
    <row r="12" spans="1:13" ht="43.5" customHeight="1">
      <c r="A12" s="353" t="s">
        <v>6</v>
      </c>
      <c r="B12" s="354" t="s">
        <v>567</v>
      </c>
      <c r="C12" s="353" t="s">
        <v>511</v>
      </c>
      <c r="D12" s="355" t="s">
        <v>399</v>
      </c>
      <c r="E12" s="353">
        <v>851</v>
      </c>
      <c r="F12" s="356">
        <v>85111</v>
      </c>
      <c r="G12" s="357" t="s">
        <v>112</v>
      </c>
      <c r="H12" s="358">
        <v>3021420</v>
      </c>
      <c r="I12" s="359">
        <v>21420</v>
      </c>
      <c r="J12" s="358">
        <v>2497800</v>
      </c>
      <c r="K12" s="358">
        <v>257400</v>
      </c>
      <c r="L12" s="358">
        <v>244800</v>
      </c>
      <c r="M12" s="353"/>
    </row>
    <row r="13" spans="1:13" ht="43.5" customHeight="1">
      <c r="A13" s="356"/>
      <c r="B13" s="360" t="s">
        <v>568</v>
      </c>
      <c r="C13" s="356"/>
      <c r="D13" s="356"/>
      <c r="E13" s="356"/>
      <c r="F13" s="356"/>
      <c r="G13" s="361" t="s">
        <v>95</v>
      </c>
      <c r="H13" s="359">
        <v>471422</v>
      </c>
      <c r="I13" s="356"/>
      <c r="J13" s="356"/>
      <c r="K13" s="356"/>
      <c r="L13" s="356"/>
      <c r="M13" s="356"/>
    </row>
    <row r="14" spans="1:13" ht="43.5" customHeight="1">
      <c r="A14" s="356"/>
      <c r="B14" s="360" t="s">
        <v>569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</row>
    <row r="15" spans="1:13" ht="57.75" customHeight="1">
      <c r="A15" s="356"/>
      <c r="B15" s="362" t="s">
        <v>570</v>
      </c>
      <c r="C15" s="356"/>
      <c r="D15" s="356"/>
      <c r="E15" s="356"/>
      <c r="F15" s="356"/>
      <c r="G15" s="363" t="s">
        <v>97</v>
      </c>
      <c r="H15" s="359">
        <v>2549998</v>
      </c>
      <c r="I15" s="356"/>
      <c r="J15" s="356"/>
      <c r="K15" s="356"/>
      <c r="L15" s="356"/>
      <c r="M15" s="356"/>
    </row>
    <row r="16" spans="1:13" ht="15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</row>
    <row r="17" spans="1:13" ht="30">
      <c r="A17" s="357" t="s">
        <v>7</v>
      </c>
      <c r="B17" s="354" t="s">
        <v>571</v>
      </c>
      <c r="C17" s="357" t="s">
        <v>572</v>
      </c>
      <c r="D17" s="355" t="s">
        <v>399</v>
      </c>
      <c r="E17" s="357">
        <v>600</v>
      </c>
      <c r="F17" s="357">
        <v>60014</v>
      </c>
      <c r="G17" s="357" t="s">
        <v>112</v>
      </c>
      <c r="H17" s="367">
        <f>4527355+5600000</f>
        <v>10127355</v>
      </c>
      <c r="I17" s="367">
        <v>54955</v>
      </c>
      <c r="J17" s="367"/>
      <c r="K17" s="367">
        <v>4612400</v>
      </c>
      <c r="L17" s="368">
        <v>5460000</v>
      </c>
      <c r="M17" s="357"/>
    </row>
    <row r="18" spans="1:13" ht="30">
      <c r="A18" s="369"/>
      <c r="B18" s="360" t="s">
        <v>509</v>
      </c>
      <c r="C18" s="369" t="s">
        <v>57</v>
      </c>
      <c r="D18" s="369"/>
      <c r="E18" s="369"/>
      <c r="F18" s="369"/>
      <c r="G18" s="361" t="s">
        <v>95</v>
      </c>
      <c r="H18" s="370">
        <v>2694055</v>
      </c>
      <c r="I18" s="370"/>
      <c r="J18" s="370"/>
      <c r="K18" s="370"/>
      <c r="L18" s="369"/>
      <c r="M18" s="369"/>
    </row>
    <row r="19" spans="1:13" ht="60">
      <c r="A19" s="369"/>
      <c r="B19" s="360" t="s">
        <v>573</v>
      </c>
      <c r="C19" s="369"/>
      <c r="D19" s="369"/>
      <c r="E19" s="369"/>
      <c r="F19" s="369"/>
      <c r="G19" s="361" t="s">
        <v>96</v>
      </c>
      <c r="H19" s="370">
        <v>1489860</v>
      </c>
      <c r="I19" s="370"/>
      <c r="J19" s="370"/>
      <c r="K19" s="370"/>
      <c r="L19" s="369"/>
      <c r="M19" s="369"/>
    </row>
    <row r="20" spans="1:14" ht="90">
      <c r="A20" s="369"/>
      <c r="B20" s="360" t="s">
        <v>574</v>
      </c>
      <c r="C20" s="369"/>
      <c r="D20" s="369"/>
      <c r="E20" s="369"/>
      <c r="F20" s="369"/>
      <c r="G20" s="363" t="s">
        <v>97</v>
      </c>
      <c r="H20" s="370">
        <v>5943440</v>
      </c>
      <c r="I20" s="370"/>
      <c r="J20" s="370"/>
      <c r="K20" s="370"/>
      <c r="L20" s="369"/>
      <c r="M20" s="369"/>
      <c r="N20" s="371"/>
    </row>
    <row r="21" spans="1:13" ht="15">
      <c r="A21" s="369"/>
      <c r="B21" s="369"/>
      <c r="C21" s="369"/>
      <c r="D21" s="369"/>
      <c r="E21" s="369"/>
      <c r="F21" s="369"/>
      <c r="G21" s="369"/>
      <c r="H21" s="370"/>
      <c r="I21" s="370"/>
      <c r="J21" s="370"/>
      <c r="K21" s="370"/>
      <c r="L21" s="369"/>
      <c r="M21" s="369"/>
    </row>
    <row r="22" spans="1:13" ht="30">
      <c r="A22" s="357" t="s">
        <v>8</v>
      </c>
      <c r="B22" s="354" t="s">
        <v>571</v>
      </c>
      <c r="C22" s="406" t="s">
        <v>575</v>
      </c>
      <c r="D22" s="355" t="s">
        <v>399</v>
      </c>
      <c r="E22" s="357">
        <v>600</v>
      </c>
      <c r="F22" s="357">
        <v>60014</v>
      </c>
      <c r="G22" s="357" t="s">
        <v>112</v>
      </c>
      <c r="H22" s="372">
        <v>4021445</v>
      </c>
      <c r="I22" s="372">
        <v>118645</v>
      </c>
      <c r="J22" s="372">
        <f>2163000+1739800</f>
        <v>3902800</v>
      </c>
      <c r="K22" s="372"/>
      <c r="L22" s="367"/>
      <c r="M22" s="357"/>
    </row>
    <row r="23" spans="1:13" ht="30">
      <c r="A23" s="369"/>
      <c r="B23" s="360" t="s">
        <v>509</v>
      </c>
      <c r="C23" s="407"/>
      <c r="D23" s="369"/>
      <c r="E23" s="369"/>
      <c r="F23" s="369"/>
      <c r="G23" s="361" t="s">
        <v>95</v>
      </c>
      <c r="H23" s="370">
        <v>1594765</v>
      </c>
      <c r="I23" s="370"/>
      <c r="J23" s="370"/>
      <c r="K23" s="370"/>
      <c r="L23" s="369"/>
      <c r="M23" s="369"/>
    </row>
    <row r="24" spans="1:13" ht="30">
      <c r="A24" s="369"/>
      <c r="B24" s="360" t="s">
        <v>576</v>
      </c>
      <c r="C24" s="360"/>
      <c r="D24" s="369"/>
      <c r="E24" s="369"/>
      <c r="F24" s="369"/>
      <c r="G24" s="361" t="s">
        <v>96</v>
      </c>
      <c r="H24" s="370">
        <v>85000</v>
      </c>
      <c r="I24" s="370"/>
      <c r="J24" s="370"/>
      <c r="K24" s="370"/>
      <c r="L24" s="369"/>
      <c r="M24" s="369"/>
    </row>
    <row r="25" spans="1:13" ht="90">
      <c r="A25" s="369"/>
      <c r="B25" s="373" t="s">
        <v>577</v>
      </c>
      <c r="C25" s="369"/>
      <c r="D25" s="369"/>
      <c r="E25" s="369"/>
      <c r="F25" s="369"/>
      <c r="G25" s="363" t="s">
        <v>97</v>
      </c>
      <c r="H25" s="370">
        <v>2341680</v>
      </c>
      <c r="I25" s="370"/>
      <c r="J25" s="370"/>
      <c r="K25" s="370"/>
      <c r="L25" s="369"/>
      <c r="M25" s="369"/>
    </row>
    <row r="26" spans="1:13" ht="15">
      <c r="A26" s="374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</row>
    <row r="27" spans="1:13" ht="30">
      <c r="A27" s="357" t="s">
        <v>0</v>
      </c>
      <c r="B27" s="354" t="s">
        <v>571</v>
      </c>
      <c r="C27" s="357" t="s">
        <v>563</v>
      </c>
      <c r="D27" s="355" t="s">
        <v>399</v>
      </c>
      <c r="E27" s="357">
        <v>926</v>
      </c>
      <c r="F27" s="357">
        <v>92601</v>
      </c>
      <c r="G27" s="357" t="s">
        <v>112</v>
      </c>
      <c r="H27" s="367">
        <v>600000</v>
      </c>
      <c r="I27" s="367"/>
      <c r="J27" s="367"/>
      <c r="K27" s="367">
        <v>100000</v>
      </c>
      <c r="L27" s="367">
        <v>500000</v>
      </c>
      <c r="M27" s="357"/>
    </row>
    <row r="28" spans="1:13" ht="60">
      <c r="A28" s="369"/>
      <c r="B28" s="360" t="s">
        <v>578</v>
      </c>
      <c r="C28" s="369"/>
      <c r="D28" s="369"/>
      <c r="E28" s="369"/>
      <c r="F28" s="369"/>
      <c r="G28" s="361" t="s">
        <v>95</v>
      </c>
      <c r="H28" s="370">
        <v>240000</v>
      </c>
      <c r="I28" s="370"/>
      <c r="J28" s="370"/>
      <c r="K28" s="370"/>
      <c r="L28" s="369"/>
      <c r="M28" s="369"/>
    </row>
    <row r="29" spans="1:13" ht="45">
      <c r="A29" s="369"/>
      <c r="B29" s="360" t="s">
        <v>579</v>
      </c>
      <c r="C29" s="369"/>
      <c r="D29" s="369"/>
      <c r="E29" s="369"/>
      <c r="F29" s="369"/>
      <c r="G29" s="361" t="s">
        <v>96</v>
      </c>
      <c r="H29" s="370"/>
      <c r="I29" s="370"/>
      <c r="J29" s="370"/>
      <c r="K29" s="370"/>
      <c r="L29" s="369"/>
      <c r="M29" s="369"/>
    </row>
    <row r="30" spans="1:13" ht="30">
      <c r="A30" s="369"/>
      <c r="B30" s="360" t="s">
        <v>580</v>
      </c>
      <c r="C30" s="369"/>
      <c r="D30" s="369"/>
      <c r="E30" s="369"/>
      <c r="F30" s="369"/>
      <c r="G30" s="363" t="s">
        <v>97</v>
      </c>
      <c r="H30" s="370">
        <v>360000</v>
      </c>
      <c r="I30" s="370"/>
      <c r="J30" s="370"/>
      <c r="K30" s="370"/>
      <c r="L30" s="369"/>
      <c r="M30" s="369"/>
    </row>
    <row r="31" spans="1:13" ht="15">
      <c r="A31" s="369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</row>
    <row r="32" spans="1:13" ht="30">
      <c r="A32" s="357" t="s">
        <v>209</v>
      </c>
      <c r="B32" s="354" t="s">
        <v>571</v>
      </c>
      <c r="C32" s="357" t="s">
        <v>563</v>
      </c>
      <c r="D32" s="355" t="s">
        <v>399</v>
      </c>
      <c r="E32" s="357">
        <v>600</v>
      </c>
      <c r="F32" s="357">
        <v>60014</v>
      </c>
      <c r="G32" s="357" t="s">
        <v>112</v>
      </c>
      <c r="H32" s="367">
        <v>1980000</v>
      </c>
      <c r="I32" s="367"/>
      <c r="J32" s="367"/>
      <c r="K32" s="367">
        <v>80000</v>
      </c>
      <c r="L32" s="367">
        <v>1900000</v>
      </c>
      <c r="M32" s="357"/>
    </row>
    <row r="33" spans="1:13" ht="30">
      <c r="A33" s="369"/>
      <c r="B33" s="360" t="s">
        <v>509</v>
      </c>
      <c r="C33" s="369"/>
      <c r="D33" s="369"/>
      <c r="E33" s="369"/>
      <c r="F33" s="369"/>
      <c r="G33" s="361" t="s">
        <v>95</v>
      </c>
      <c r="H33" s="370">
        <v>555000</v>
      </c>
      <c r="I33" s="370"/>
      <c r="J33" s="370"/>
      <c r="K33" s="370"/>
      <c r="L33" s="369"/>
      <c r="M33" s="369"/>
    </row>
    <row r="34" spans="1:13" ht="30">
      <c r="A34" s="369"/>
      <c r="B34" s="360" t="s">
        <v>576</v>
      </c>
      <c r="C34" s="369"/>
      <c r="D34" s="369"/>
      <c r="E34" s="369"/>
      <c r="F34" s="369"/>
      <c r="G34" s="361" t="s">
        <v>96</v>
      </c>
      <c r="H34" s="370">
        <v>285000</v>
      </c>
      <c r="I34" s="370"/>
      <c r="J34" s="370"/>
      <c r="K34" s="370"/>
      <c r="L34" s="369"/>
      <c r="M34" s="369"/>
    </row>
    <row r="35" spans="1:13" ht="30">
      <c r="A35" s="369"/>
      <c r="B35" s="360" t="s">
        <v>581</v>
      </c>
      <c r="C35" s="369"/>
      <c r="D35" s="369"/>
      <c r="E35" s="369"/>
      <c r="F35" s="369"/>
      <c r="G35" s="363" t="s">
        <v>97</v>
      </c>
      <c r="H35" s="370">
        <v>1140000</v>
      </c>
      <c r="I35" s="370"/>
      <c r="J35" s="370"/>
      <c r="K35" s="370"/>
      <c r="L35" s="369"/>
      <c r="M35" s="369"/>
    </row>
    <row r="36" spans="1:13" ht="15">
      <c r="A36" s="369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</row>
    <row r="37" spans="1:13" ht="15">
      <c r="A37" s="369"/>
      <c r="B37" s="369" t="s">
        <v>94</v>
      </c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</row>
    <row r="38" spans="1:13" ht="15">
      <c r="A38" s="369"/>
      <c r="B38" s="361" t="s">
        <v>95</v>
      </c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</row>
    <row r="39" spans="1:13" ht="15">
      <c r="A39" s="369"/>
      <c r="B39" s="361" t="s">
        <v>96</v>
      </c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</row>
    <row r="40" spans="1:13" ht="30">
      <c r="A40" s="374"/>
      <c r="B40" s="375" t="s">
        <v>97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</row>
  </sheetData>
  <sheetProtection/>
  <mergeCells count="12"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  <mergeCell ref="J10:J11"/>
    <mergeCell ref="K10:M10"/>
    <mergeCell ref="C22:C23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C5" sqref="C5"/>
    </sheetView>
  </sheetViews>
  <sheetFormatPr defaultColWidth="9.00390625" defaultRowHeight="12.75"/>
  <cols>
    <col min="1" max="1" width="4.625" style="62" customWidth="1"/>
    <col min="2" max="2" width="35.375" style="62" customWidth="1"/>
    <col min="3" max="3" width="9.125" style="62" customWidth="1"/>
    <col min="4" max="4" width="10.375" style="62" customWidth="1"/>
    <col min="5" max="6" width="9.125" style="62" customWidth="1"/>
    <col min="7" max="7" width="29.875" style="62" customWidth="1"/>
    <col min="8" max="8" width="9.125" style="62" customWidth="1"/>
    <col min="9" max="10" width="9.875" style="62" customWidth="1"/>
    <col min="11" max="16384" width="9.125" style="62" customWidth="1"/>
  </cols>
  <sheetData>
    <row r="1" s="61" customFormat="1" ht="12">
      <c r="J1" s="61" t="s">
        <v>116</v>
      </c>
    </row>
    <row r="2" spans="10:11" s="61" customFormat="1" ht="12">
      <c r="J2" s="61" t="s">
        <v>562</v>
      </c>
      <c r="K2" s="61" t="s">
        <v>561</v>
      </c>
    </row>
    <row r="3" s="61" customFormat="1" ht="12">
      <c r="J3" s="61" t="s">
        <v>559</v>
      </c>
    </row>
    <row r="4" s="61" customFormat="1" ht="12">
      <c r="J4" s="61" t="s">
        <v>560</v>
      </c>
    </row>
    <row r="5" s="61" customFormat="1" ht="12"/>
    <row r="7" spans="1:13" ht="12.75">
      <c r="A7" s="404" t="s">
        <v>102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>
      <c r="M9" s="65" t="s">
        <v>85</v>
      </c>
    </row>
    <row r="10" spans="1:13" ht="48" customHeight="1">
      <c r="A10" s="403" t="s">
        <v>86</v>
      </c>
      <c r="B10" s="403" t="s">
        <v>103</v>
      </c>
      <c r="C10" s="403" t="s">
        <v>104</v>
      </c>
      <c r="D10" s="409" t="s">
        <v>20</v>
      </c>
      <c r="E10" s="403" t="s">
        <v>1</v>
      </c>
      <c r="F10" s="409" t="s">
        <v>2</v>
      </c>
      <c r="G10" s="403" t="s">
        <v>105</v>
      </c>
      <c r="H10" s="403"/>
      <c r="I10" s="409" t="s">
        <v>106</v>
      </c>
      <c r="J10" s="403" t="s">
        <v>88</v>
      </c>
      <c r="K10" s="403" t="s">
        <v>107</v>
      </c>
      <c r="L10" s="403"/>
      <c r="M10" s="403"/>
    </row>
    <row r="11" spans="1:13" ht="24">
      <c r="A11" s="403"/>
      <c r="B11" s="403"/>
      <c r="C11" s="403"/>
      <c r="D11" s="410"/>
      <c r="E11" s="403"/>
      <c r="F11" s="410"/>
      <c r="G11" s="66" t="s">
        <v>108</v>
      </c>
      <c r="H11" s="66" t="s">
        <v>109</v>
      </c>
      <c r="I11" s="410"/>
      <c r="J11" s="403"/>
      <c r="K11" s="66" t="s">
        <v>90</v>
      </c>
      <c r="L11" s="66" t="s">
        <v>91</v>
      </c>
      <c r="M11" s="66" t="s">
        <v>110</v>
      </c>
    </row>
    <row r="12" spans="1:13" ht="12.75">
      <c r="A12" s="72" t="s">
        <v>6</v>
      </c>
      <c r="B12" s="72" t="s">
        <v>530</v>
      </c>
      <c r="D12" s="72" t="s">
        <v>535</v>
      </c>
      <c r="E12" s="72"/>
      <c r="F12" s="72"/>
      <c r="G12" s="72" t="s">
        <v>112</v>
      </c>
      <c r="H12" s="320">
        <v>55080</v>
      </c>
      <c r="I12" s="320">
        <v>49576</v>
      </c>
      <c r="J12" s="320">
        <v>5504</v>
      </c>
      <c r="K12" s="72"/>
      <c r="L12" s="72"/>
      <c r="M12" s="72"/>
    </row>
    <row r="13" spans="1:13" ht="12.75">
      <c r="A13" s="68"/>
      <c r="B13" s="68" t="s">
        <v>531</v>
      </c>
      <c r="C13" s="72" t="s">
        <v>534</v>
      </c>
      <c r="D13" s="68" t="s">
        <v>536</v>
      </c>
      <c r="E13" s="68">
        <v>803</v>
      </c>
      <c r="F13" s="68">
        <v>80309</v>
      </c>
      <c r="G13" s="73" t="s">
        <v>95</v>
      </c>
      <c r="H13" s="68"/>
      <c r="I13" s="68"/>
      <c r="J13" s="68"/>
      <c r="K13" s="68"/>
      <c r="L13" s="68"/>
      <c r="M13" s="68"/>
    </row>
    <row r="14" spans="1:13" ht="12.75">
      <c r="A14" s="68"/>
      <c r="B14" s="68" t="s">
        <v>532</v>
      </c>
      <c r="C14" s="68"/>
      <c r="D14" s="68"/>
      <c r="E14" s="68"/>
      <c r="F14" s="68"/>
      <c r="G14" s="73" t="s">
        <v>96</v>
      </c>
      <c r="H14" s="205">
        <v>13770</v>
      </c>
      <c r="I14" s="205">
        <v>12394</v>
      </c>
      <c r="J14" s="205">
        <v>1376</v>
      </c>
      <c r="K14" s="68"/>
      <c r="L14" s="68"/>
      <c r="M14" s="68"/>
    </row>
    <row r="15" spans="1:13" ht="24">
      <c r="A15" s="68"/>
      <c r="B15" s="68" t="s">
        <v>533</v>
      </c>
      <c r="C15" s="68"/>
      <c r="D15" s="68"/>
      <c r="E15" s="68"/>
      <c r="F15" s="68"/>
      <c r="G15" s="74" t="s">
        <v>97</v>
      </c>
      <c r="H15" s="205">
        <v>41310</v>
      </c>
      <c r="I15" s="205">
        <v>37182</v>
      </c>
      <c r="J15" s="205">
        <v>4128</v>
      </c>
      <c r="K15" s="68"/>
      <c r="L15" s="68"/>
      <c r="M15" s="68"/>
    </row>
    <row r="16" spans="1:13" ht="12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2.75">
      <c r="A17" s="72" t="s">
        <v>7</v>
      </c>
      <c r="B17" s="72" t="s">
        <v>111</v>
      </c>
      <c r="C17" s="72"/>
      <c r="D17" s="72"/>
      <c r="E17" s="72"/>
      <c r="F17" s="72"/>
      <c r="G17" s="72" t="s">
        <v>112</v>
      </c>
      <c r="H17" s="72"/>
      <c r="I17" s="72"/>
      <c r="J17" s="72"/>
      <c r="K17" s="72"/>
      <c r="L17" s="72"/>
      <c r="M17" s="72"/>
    </row>
    <row r="18" spans="1:13" ht="12.75">
      <c r="A18" s="68"/>
      <c r="B18" s="68" t="s">
        <v>113</v>
      </c>
      <c r="C18" s="68"/>
      <c r="D18" s="68"/>
      <c r="E18" s="68"/>
      <c r="F18" s="68"/>
      <c r="G18" s="73" t="s">
        <v>95</v>
      </c>
      <c r="H18" s="68"/>
      <c r="I18" s="68"/>
      <c r="J18" s="68"/>
      <c r="K18" s="68"/>
      <c r="L18" s="68"/>
      <c r="M18" s="68"/>
    </row>
    <row r="19" spans="1:13" ht="12.75">
      <c r="A19" s="68"/>
      <c r="B19" s="68" t="s">
        <v>114</v>
      </c>
      <c r="C19" s="68"/>
      <c r="D19" s="68"/>
      <c r="E19" s="68"/>
      <c r="F19" s="68"/>
      <c r="G19" s="73" t="s">
        <v>96</v>
      </c>
      <c r="H19" s="68"/>
      <c r="I19" s="68"/>
      <c r="J19" s="68"/>
      <c r="K19" s="68"/>
      <c r="L19" s="68"/>
      <c r="M19" s="68"/>
    </row>
    <row r="20" spans="1:13" ht="24">
      <c r="A20" s="68"/>
      <c r="B20" s="68" t="s">
        <v>115</v>
      </c>
      <c r="C20" s="68"/>
      <c r="D20" s="68"/>
      <c r="E20" s="68"/>
      <c r="F20" s="68"/>
      <c r="G20" s="74" t="s">
        <v>97</v>
      </c>
      <c r="H20" s="68"/>
      <c r="I20" s="68"/>
      <c r="J20" s="68"/>
      <c r="K20" s="68"/>
      <c r="L20" s="68"/>
      <c r="M20" s="68"/>
    </row>
    <row r="21" spans="1:13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12.75">
      <c r="A22" s="68"/>
      <c r="B22" s="68"/>
      <c r="C22" s="68"/>
      <c r="D22" s="68"/>
      <c r="E22" s="68"/>
      <c r="F22" s="68"/>
      <c r="G22" s="68"/>
      <c r="H22" s="205">
        <v>55080</v>
      </c>
      <c r="I22" s="205">
        <v>49576</v>
      </c>
      <c r="J22" s="205">
        <v>5504</v>
      </c>
      <c r="K22" s="68"/>
      <c r="L22" s="68"/>
      <c r="M22" s="68"/>
    </row>
    <row r="23" spans="1:13" ht="12.75">
      <c r="A23" s="68"/>
      <c r="B23" s="68" t="s">
        <v>537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12.75">
      <c r="A24" s="68"/>
      <c r="B24" s="69" t="s">
        <v>95</v>
      </c>
      <c r="C24" s="68"/>
      <c r="D24" s="68"/>
      <c r="E24" s="68"/>
      <c r="F24" s="68"/>
      <c r="G24" s="68"/>
      <c r="H24" s="205">
        <v>13770</v>
      </c>
      <c r="I24" s="205">
        <v>12394</v>
      </c>
      <c r="J24" s="205">
        <v>1376</v>
      </c>
      <c r="K24" s="68"/>
      <c r="L24" s="68"/>
      <c r="M24" s="68"/>
    </row>
    <row r="25" spans="1:13" ht="12.75">
      <c r="A25" s="68"/>
      <c r="B25" s="69" t="s">
        <v>96</v>
      </c>
      <c r="C25" s="68"/>
      <c r="D25" s="68"/>
      <c r="E25" s="68"/>
      <c r="F25" s="68"/>
      <c r="G25" s="68"/>
      <c r="H25" s="205">
        <v>41310</v>
      </c>
      <c r="I25" s="205">
        <v>37182</v>
      </c>
      <c r="J25" s="205">
        <v>4128</v>
      </c>
      <c r="K25" s="68"/>
      <c r="L25" s="68"/>
      <c r="M25" s="68"/>
    </row>
    <row r="26" spans="1:13" ht="12.75">
      <c r="A26" s="70"/>
      <c r="B26" s="75" t="s">
        <v>97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</sheetData>
  <sheetProtection/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115" zoomScaleNormal="115" workbookViewId="0" topLeftCell="A1">
      <selection activeCell="B4" sqref="B4:B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413" t="s">
        <v>198</v>
      </c>
      <c r="B1" s="413"/>
      <c r="C1" s="413"/>
      <c r="D1" s="413"/>
    </row>
    <row r="2" ht="6.75" customHeight="1">
      <c r="A2" s="113"/>
    </row>
    <row r="3" ht="12.75">
      <c r="D3" s="49" t="s">
        <v>14</v>
      </c>
    </row>
    <row r="4" spans="1:4" ht="15" customHeight="1">
      <c r="A4" s="399" t="s">
        <v>18</v>
      </c>
      <c r="B4" s="399" t="s">
        <v>4</v>
      </c>
      <c r="C4" s="400" t="s">
        <v>199</v>
      </c>
      <c r="D4" s="400" t="s">
        <v>200</v>
      </c>
    </row>
    <row r="5" spans="1:4" ht="15" customHeight="1">
      <c r="A5" s="399"/>
      <c r="B5" s="399"/>
      <c r="C5" s="399"/>
      <c r="D5" s="400"/>
    </row>
    <row r="6" spans="1:4" ht="15.75" customHeight="1">
      <c r="A6" s="399"/>
      <c r="B6" s="399"/>
      <c r="C6" s="399"/>
      <c r="D6" s="400"/>
    </row>
    <row r="7" spans="1:4" s="115" customFormat="1" ht="6.75" customHeight="1">
      <c r="A7" s="114">
        <v>1</v>
      </c>
      <c r="B7" s="114">
        <v>2</v>
      </c>
      <c r="C7" s="114">
        <v>3</v>
      </c>
      <c r="D7" s="114">
        <v>4</v>
      </c>
    </row>
    <row r="8" spans="1:4" ht="18.75" customHeight="1">
      <c r="A8" s="412" t="s">
        <v>201</v>
      </c>
      <c r="B8" s="412"/>
      <c r="C8" s="116"/>
      <c r="D8" s="216">
        <v>3022989</v>
      </c>
    </row>
    <row r="9" spans="1:4" ht="18.75" customHeight="1">
      <c r="A9" s="45" t="s">
        <v>6</v>
      </c>
      <c r="B9" s="83" t="s">
        <v>202</v>
      </c>
      <c r="C9" s="45" t="s">
        <v>203</v>
      </c>
      <c r="D9" s="215">
        <v>3022989</v>
      </c>
    </row>
    <row r="10" spans="1:4" ht="18.75" customHeight="1">
      <c r="A10" s="41" t="s">
        <v>7</v>
      </c>
      <c r="B10" s="84" t="s">
        <v>204</v>
      </c>
      <c r="C10" s="41" t="s">
        <v>203</v>
      </c>
      <c r="D10" s="84"/>
    </row>
    <row r="11" spans="1:4" ht="51">
      <c r="A11" s="41" t="s">
        <v>8</v>
      </c>
      <c r="B11" s="117" t="s">
        <v>205</v>
      </c>
      <c r="C11" s="41" t="s">
        <v>206</v>
      </c>
      <c r="D11" s="84"/>
    </row>
    <row r="12" spans="1:4" ht="18.75" customHeight="1">
      <c r="A12" s="41" t="s">
        <v>0</v>
      </c>
      <c r="B12" s="84" t="s">
        <v>207</v>
      </c>
      <c r="C12" s="41" t="s">
        <v>208</v>
      </c>
      <c r="D12" s="84"/>
    </row>
    <row r="13" spans="1:4" ht="18.75" customHeight="1">
      <c r="A13" s="41" t="s">
        <v>209</v>
      </c>
      <c r="B13" s="84" t="s">
        <v>210</v>
      </c>
      <c r="C13" s="41" t="s">
        <v>251</v>
      </c>
      <c r="D13" s="84"/>
    </row>
    <row r="14" spans="1:4" ht="18.75" customHeight="1">
      <c r="A14" s="41" t="s">
        <v>211</v>
      </c>
      <c r="B14" s="84" t="s">
        <v>212</v>
      </c>
      <c r="C14" s="41" t="s">
        <v>213</v>
      </c>
      <c r="D14" s="84"/>
    </row>
    <row r="15" spans="1:4" ht="18.75" customHeight="1">
      <c r="A15" s="41" t="s">
        <v>214</v>
      </c>
      <c r="B15" s="84" t="s">
        <v>215</v>
      </c>
      <c r="C15" s="41" t="s">
        <v>216</v>
      </c>
      <c r="D15" s="84"/>
    </row>
    <row r="16" spans="1:4" ht="44.25" customHeight="1">
      <c r="A16" s="41" t="s">
        <v>217</v>
      </c>
      <c r="B16" s="117" t="s">
        <v>218</v>
      </c>
      <c r="C16" s="41" t="s">
        <v>219</v>
      </c>
      <c r="D16" s="84"/>
    </row>
    <row r="17" spans="1:4" ht="18.75" customHeight="1">
      <c r="A17" s="41" t="s">
        <v>220</v>
      </c>
      <c r="B17" s="84" t="s">
        <v>221</v>
      </c>
      <c r="C17" s="41" t="s">
        <v>222</v>
      </c>
      <c r="D17" s="84"/>
    </row>
    <row r="18" spans="1:4" ht="18.75" customHeight="1">
      <c r="A18" s="41" t="s">
        <v>223</v>
      </c>
      <c r="B18" s="84" t="s">
        <v>224</v>
      </c>
      <c r="C18" s="41" t="s">
        <v>225</v>
      </c>
      <c r="D18" s="84"/>
    </row>
    <row r="19" spans="1:4" ht="18.75" customHeight="1">
      <c r="A19" s="41" t="s">
        <v>226</v>
      </c>
      <c r="B19" s="84" t="s">
        <v>227</v>
      </c>
      <c r="C19" s="41" t="s">
        <v>228</v>
      </c>
      <c r="D19" s="84"/>
    </row>
    <row r="20" spans="1:4" ht="18.75" customHeight="1">
      <c r="A20" s="41" t="s">
        <v>229</v>
      </c>
      <c r="B20" s="84" t="s">
        <v>230</v>
      </c>
      <c r="C20" s="41" t="s">
        <v>231</v>
      </c>
      <c r="D20" s="84"/>
    </row>
    <row r="21" spans="1:4" ht="18.75" customHeight="1">
      <c r="A21" s="41" t="s">
        <v>232</v>
      </c>
      <c r="B21" s="84" t="s">
        <v>233</v>
      </c>
      <c r="C21" s="41" t="s">
        <v>234</v>
      </c>
      <c r="D21" s="84"/>
    </row>
    <row r="22" spans="1:4" ht="18.75" customHeight="1">
      <c r="A22" s="43" t="s">
        <v>235</v>
      </c>
      <c r="B22" s="85" t="s">
        <v>236</v>
      </c>
      <c r="C22" s="43" t="s">
        <v>237</v>
      </c>
      <c r="D22" s="85"/>
    </row>
    <row r="23" spans="1:4" ht="18.75" customHeight="1">
      <c r="A23" s="412" t="s">
        <v>238</v>
      </c>
      <c r="B23" s="412"/>
      <c r="C23" s="116"/>
      <c r="D23" s="217">
        <v>525300</v>
      </c>
    </row>
    <row r="24" spans="1:4" ht="18.75" customHeight="1">
      <c r="A24" s="45" t="s">
        <v>6</v>
      </c>
      <c r="B24" s="83" t="s">
        <v>239</v>
      </c>
      <c r="C24" s="45" t="s">
        <v>240</v>
      </c>
      <c r="D24" s="215">
        <v>525300</v>
      </c>
    </row>
    <row r="25" spans="1:4" ht="18.75" customHeight="1">
      <c r="A25" s="41" t="s">
        <v>7</v>
      </c>
      <c r="B25" s="84" t="s">
        <v>241</v>
      </c>
      <c r="C25" s="41" t="s">
        <v>240</v>
      </c>
      <c r="D25" s="84"/>
    </row>
    <row r="26" spans="1:4" ht="38.25">
      <c r="A26" s="41" t="s">
        <v>8</v>
      </c>
      <c r="B26" s="117" t="s">
        <v>242</v>
      </c>
      <c r="C26" s="41" t="s">
        <v>243</v>
      </c>
      <c r="D26" s="84"/>
    </row>
    <row r="27" spans="1:4" ht="18.75" customHeight="1">
      <c r="A27" s="41" t="s">
        <v>0</v>
      </c>
      <c r="B27" s="84" t="s">
        <v>162</v>
      </c>
      <c r="C27" s="41" t="s">
        <v>244</v>
      </c>
      <c r="D27" s="84"/>
    </row>
    <row r="28" spans="1:4" ht="18.75" customHeight="1">
      <c r="A28" s="41" t="s">
        <v>209</v>
      </c>
      <c r="B28" s="84" t="s">
        <v>245</v>
      </c>
      <c r="C28" s="41" t="s">
        <v>237</v>
      </c>
      <c r="D28" s="84"/>
    </row>
    <row r="29" spans="1:4" ht="18.75" customHeight="1">
      <c r="A29" s="41" t="s">
        <v>223</v>
      </c>
      <c r="B29" s="84" t="s">
        <v>164</v>
      </c>
      <c r="C29" s="41" t="s">
        <v>246</v>
      </c>
      <c r="D29" s="84"/>
    </row>
    <row r="30" spans="1:4" ht="18.75" customHeight="1">
      <c r="A30" s="41" t="s">
        <v>226</v>
      </c>
      <c r="B30" s="84" t="s">
        <v>247</v>
      </c>
      <c r="C30" s="41" t="s">
        <v>248</v>
      </c>
      <c r="D30" s="84"/>
    </row>
    <row r="31" spans="1:4" ht="18.75" customHeight="1">
      <c r="A31" s="43" t="s">
        <v>229</v>
      </c>
      <c r="B31" s="85" t="s">
        <v>249</v>
      </c>
      <c r="C31" s="43" t="s">
        <v>250</v>
      </c>
      <c r="D31" s="85"/>
    </row>
    <row r="32" spans="1:4" ht="7.5" customHeight="1">
      <c r="A32" s="118"/>
      <c r="B32" s="4"/>
      <c r="C32" s="4"/>
      <c r="D32" s="4"/>
    </row>
    <row r="33" spans="1:6" ht="12.75">
      <c r="A33" s="119"/>
      <c r="B33" s="120"/>
      <c r="C33" s="120"/>
      <c r="D33" s="120"/>
      <c r="E33" s="50"/>
      <c r="F33" s="50"/>
    </row>
    <row r="34" spans="1:6" ht="12.75">
      <c r="A34" s="411"/>
      <c r="B34" s="411"/>
      <c r="C34" s="411"/>
      <c r="D34" s="411"/>
      <c r="E34" s="411"/>
      <c r="F34" s="411"/>
    </row>
    <row r="35" spans="1:6" ht="22.5" customHeight="1">
      <c r="A35" s="411"/>
      <c r="B35" s="411"/>
      <c r="C35" s="411"/>
      <c r="D35" s="411"/>
      <c r="E35" s="411"/>
      <c r="F35" s="411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XIV/82/08
z dnia 14 lutego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defaultGridColor="0" zoomScalePageLayoutView="0" colorId="8" workbookViewId="0" topLeftCell="A1">
      <selection activeCell="H20" sqref="H20"/>
    </sheetView>
  </sheetViews>
  <sheetFormatPr defaultColWidth="9.00390625" defaultRowHeight="12.75"/>
  <cols>
    <col min="1" max="1" width="5.625" style="3" bestFit="1" customWidth="1"/>
    <col min="2" max="2" width="8.875" style="3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415" t="s">
        <v>61</v>
      </c>
      <c r="B1" s="415"/>
      <c r="C1" s="415"/>
      <c r="D1" s="415"/>
      <c r="E1" s="415"/>
      <c r="F1" s="415"/>
      <c r="G1" s="415"/>
      <c r="H1" s="415"/>
      <c r="I1" s="415"/>
      <c r="J1" s="415"/>
    </row>
    <row r="2" ht="12.75">
      <c r="J2" s="5" t="s">
        <v>14</v>
      </c>
    </row>
    <row r="3" spans="1:10" s="3" customFormat="1" ht="20.25" customHeight="1">
      <c r="A3" s="399" t="s">
        <v>1</v>
      </c>
      <c r="B3" s="383" t="s">
        <v>2</v>
      </c>
      <c r="C3" s="383" t="s">
        <v>3</v>
      </c>
      <c r="D3" s="400" t="s">
        <v>41</v>
      </c>
      <c r="E3" s="400" t="s">
        <v>40</v>
      </c>
      <c r="F3" s="400" t="s">
        <v>28</v>
      </c>
      <c r="G3" s="400"/>
      <c r="H3" s="400"/>
      <c r="I3" s="400"/>
      <c r="J3" s="400"/>
    </row>
    <row r="4" spans="1:10" s="3" customFormat="1" ht="20.25" customHeight="1">
      <c r="A4" s="399"/>
      <c r="B4" s="384"/>
      <c r="C4" s="384"/>
      <c r="D4" s="399"/>
      <c r="E4" s="400"/>
      <c r="F4" s="400" t="s">
        <v>38</v>
      </c>
      <c r="G4" s="400" t="s">
        <v>5</v>
      </c>
      <c r="H4" s="400"/>
      <c r="I4" s="400"/>
      <c r="J4" s="400" t="s">
        <v>39</v>
      </c>
    </row>
    <row r="5" spans="1:10" s="3" customFormat="1" ht="72.75" customHeight="1">
      <c r="A5" s="399"/>
      <c r="B5" s="385"/>
      <c r="C5" s="385"/>
      <c r="D5" s="399"/>
      <c r="E5" s="400"/>
      <c r="F5" s="400"/>
      <c r="G5" s="9" t="s">
        <v>35</v>
      </c>
      <c r="H5" s="9" t="s">
        <v>36</v>
      </c>
      <c r="I5" s="9" t="s">
        <v>37</v>
      </c>
      <c r="J5" s="400"/>
    </row>
    <row r="6" spans="1:10" ht="9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9.5" customHeight="1">
      <c r="A7" s="218" t="s">
        <v>266</v>
      </c>
      <c r="B7" s="218" t="s">
        <v>267</v>
      </c>
      <c r="C7" s="12">
        <v>2110</v>
      </c>
      <c r="D7" s="201">
        <v>5000</v>
      </c>
      <c r="E7" s="201">
        <v>5000</v>
      </c>
      <c r="F7" s="201">
        <v>5000</v>
      </c>
      <c r="G7" s="12"/>
      <c r="H7" s="12"/>
      <c r="I7" s="12"/>
      <c r="J7" s="12"/>
    </row>
    <row r="8" spans="1:10" ht="19.5" customHeight="1">
      <c r="A8" s="219" t="s">
        <v>268</v>
      </c>
      <c r="B8" s="219" t="s">
        <v>269</v>
      </c>
      <c r="C8" s="13">
        <v>2110</v>
      </c>
      <c r="D8" s="202">
        <v>4000</v>
      </c>
      <c r="E8" s="202">
        <v>4000</v>
      </c>
      <c r="F8" s="202">
        <v>4000</v>
      </c>
      <c r="G8" s="13"/>
      <c r="H8" s="13"/>
      <c r="I8" s="13"/>
      <c r="J8" s="13"/>
    </row>
    <row r="9" spans="1:10" ht="19.5" customHeight="1">
      <c r="A9" s="219" t="s">
        <v>405</v>
      </c>
      <c r="B9" s="219" t="s">
        <v>406</v>
      </c>
      <c r="C9" s="13">
        <v>2110</v>
      </c>
      <c r="D9" s="202">
        <v>40000</v>
      </c>
      <c r="E9" s="202">
        <v>40000</v>
      </c>
      <c r="F9" s="202">
        <v>40000</v>
      </c>
      <c r="G9" s="13"/>
      <c r="H9" s="13"/>
      <c r="I9" s="13"/>
      <c r="J9" s="13"/>
    </row>
    <row r="10" spans="1:10" ht="19.5" customHeight="1">
      <c r="A10" s="219" t="s">
        <v>407</v>
      </c>
      <c r="B10" s="219" t="s">
        <v>408</v>
      </c>
      <c r="C10" s="13">
        <v>2110</v>
      </c>
      <c r="D10" s="202">
        <v>110000</v>
      </c>
      <c r="E10" s="202">
        <v>110000</v>
      </c>
      <c r="F10" s="202">
        <v>110000</v>
      </c>
      <c r="G10" s="13"/>
      <c r="H10" s="13"/>
      <c r="I10" s="13"/>
      <c r="J10" s="13"/>
    </row>
    <row r="11" spans="1:10" ht="19.5" customHeight="1">
      <c r="A11" s="219" t="s">
        <v>407</v>
      </c>
      <c r="B11" s="219" t="s">
        <v>409</v>
      </c>
      <c r="C11" s="13">
        <v>2110</v>
      </c>
      <c r="D11" s="202">
        <v>5000</v>
      </c>
      <c r="E11" s="202">
        <v>5000</v>
      </c>
      <c r="F11" s="202">
        <v>5000</v>
      </c>
      <c r="G11" s="13"/>
      <c r="H11" s="13"/>
      <c r="I11" s="13"/>
      <c r="J11" s="13"/>
    </row>
    <row r="12" spans="1:10" ht="19.5" customHeight="1">
      <c r="A12" s="219" t="s">
        <v>407</v>
      </c>
      <c r="B12" s="219" t="s">
        <v>410</v>
      </c>
      <c r="C12" s="13">
        <v>2110</v>
      </c>
      <c r="D12" s="202">
        <v>241000</v>
      </c>
      <c r="E12" s="202">
        <v>241000</v>
      </c>
      <c r="F12" s="202">
        <v>241000</v>
      </c>
      <c r="G12" s="202">
        <v>171697</v>
      </c>
      <c r="H12" s="202">
        <v>35200</v>
      </c>
      <c r="I12" s="13"/>
      <c r="J12" s="13"/>
    </row>
    <row r="13" spans="1:10" ht="19.5" customHeight="1">
      <c r="A13" s="219" t="s">
        <v>411</v>
      </c>
      <c r="B13" s="219" t="s">
        <v>412</v>
      </c>
      <c r="C13" s="13">
        <v>2110</v>
      </c>
      <c r="D13" s="202">
        <v>101635</v>
      </c>
      <c r="E13" s="202">
        <v>101635</v>
      </c>
      <c r="F13" s="202">
        <v>101635</v>
      </c>
      <c r="G13" s="202">
        <v>84950</v>
      </c>
      <c r="H13" s="202">
        <v>16685</v>
      </c>
      <c r="I13" s="13"/>
      <c r="J13" s="13"/>
    </row>
    <row r="14" spans="1:10" s="226" customFormat="1" ht="19.5" customHeight="1">
      <c r="A14" s="222" t="s">
        <v>413</v>
      </c>
      <c r="B14" s="222" t="s">
        <v>414</v>
      </c>
      <c r="C14" s="223">
        <v>2110</v>
      </c>
      <c r="D14" s="224">
        <v>2562000</v>
      </c>
      <c r="E14" s="224">
        <v>2562000</v>
      </c>
      <c r="F14" s="224">
        <v>2562000</v>
      </c>
      <c r="G14" s="221">
        <v>2091897</v>
      </c>
      <c r="H14" s="221">
        <v>10000</v>
      </c>
      <c r="I14" s="225"/>
      <c r="J14" s="225"/>
    </row>
    <row r="15" spans="1:10" ht="19.5" customHeight="1">
      <c r="A15" s="219" t="s">
        <v>415</v>
      </c>
      <c r="B15" s="219" t="s">
        <v>416</v>
      </c>
      <c r="C15" s="13">
        <v>2110</v>
      </c>
      <c r="D15" s="202">
        <v>1048681</v>
      </c>
      <c r="E15" s="202">
        <v>1048681</v>
      </c>
      <c r="F15" s="202">
        <v>1048681</v>
      </c>
      <c r="G15" s="13"/>
      <c r="H15" s="202">
        <v>1048681</v>
      </c>
      <c r="I15" s="13"/>
      <c r="J15" s="13"/>
    </row>
    <row r="16" spans="1:10" ht="19.5" customHeight="1">
      <c r="A16" s="219" t="s">
        <v>417</v>
      </c>
      <c r="B16" s="219" t="s">
        <v>418</v>
      </c>
      <c r="C16" s="13">
        <v>2110</v>
      </c>
      <c r="D16" s="202">
        <v>80000</v>
      </c>
      <c r="E16" s="202">
        <v>80000</v>
      </c>
      <c r="F16" s="202">
        <v>80000</v>
      </c>
      <c r="G16" s="227">
        <v>72532</v>
      </c>
      <c r="H16" s="227">
        <v>8410</v>
      </c>
      <c r="I16" s="13"/>
      <c r="J16" s="13"/>
    </row>
    <row r="17" spans="1:10" ht="19.5" customHeight="1">
      <c r="A17" s="219"/>
      <c r="B17" s="219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220"/>
      <c r="B18" s="220"/>
      <c r="C18" s="14"/>
      <c r="D18" s="14"/>
      <c r="E18" s="14"/>
      <c r="F18" s="14"/>
      <c r="G18" s="14"/>
      <c r="H18" s="14"/>
      <c r="I18" s="14"/>
      <c r="J18" s="14"/>
    </row>
    <row r="19" spans="1:10" ht="19.5" customHeight="1">
      <c r="A19" s="414"/>
      <c r="B19" s="414"/>
      <c r="C19" s="414"/>
      <c r="D19" s="414"/>
      <c r="E19" s="228">
        <f>(E7+E8+E9+E10+E11+E12+E13+E14+E15+E16)</f>
        <v>4197316</v>
      </c>
      <c r="F19" s="228">
        <f>(F7+F8+F9+F10+F11+F12+F13+F14+F15+F16)</f>
        <v>4197316</v>
      </c>
      <c r="G19" s="228">
        <f>(G12+G13+G14+G16)</f>
        <v>2421076</v>
      </c>
      <c r="H19" s="228">
        <f>(H12+H13+H14+H15+H16)</f>
        <v>1118976</v>
      </c>
      <c r="I19" s="11"/>
      <c r="J19" s="11"/>
    </row>
  </sheetData>
  <sheetProtection/>
  <mergeCells count="11">
    <mergeCell ref="G4:I4"/>
    <mergeCell ref="J4:J5"/>
    <mergeCell ref="F3:J3"/>
    <mergeCell ref="A1:J1"/>
    <mergeCell ref="F4:F5"/>
    <mergeCell ref="A19:D19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XIV/82/08
z dnia 14 lutego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sowczarek</cp:lastModifiedBy>
  <cp:lastPrinted>2008-02-19T13:52:54Z</cp:lastPrinted>
  <dcterms:created xsi:type="dcterms:W3CDTF">1998-12-09T13:02:10Z</dcterms:created>
  <dcterms:modified xsi:type="dcterms:W3CDTF">2008-02-21T10:14:08Z</dcterms:modified>
  <cp:category/>
  <cp:version/>
  <cp:contentType/>
  <cp:contentStatus/>
</cp:coreProperties>
</file>